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SPR\PSN\Contenus Site Internet\1_Données statistiques_2_Pensions_7_Montant moyen de la retraite globale\2025\"/>
    </mc:Choice>
  </mc:AlternateContent>
  <xr:revisionPtr revIDLastSave="0" documentId="8_{13B6DFD5-68B0-40C7-B738-8350DFBFD86D}" xr6:coauthVersionLast="47" xr6:coauthVersionMax="47" xr10:uidLastSave="{00000000-0000-0000-0000-000000000000}"/>
  <bookViews>
    <workbookView xWindow="-110" yWindow="-110" windowWidth="19420" windowHeight="10300" xr2:uid="{391B5845-DC3B-4011-AF8E-AD5C7B0F3AC2}"/>
  </bookViews>
  <sheets>
    <sheet name="Mt global" sheetId="1" r:id="rId1"/>
    <sheet name="Mt global_évolution" sheetId="5" r:id="rId2"/>
    <sheet name="Montant global par tranche" sheetId="2" r:id="rId3"/>
  </sheets>
  <definedNames>
    <definedName name="_xlnm._FilterDatabase" localSheetId="2" hidden="1">'Montant global par tranche'!$A$2:$L$55</definedName>
    <definedName name="TitreDate" localSheetId="1">#REF!</definedName>
    <definedName name="TitreDate">#REF!</definedName>
    <definedName name="TitreRégion" localSheetId="1">#REF!</definedName>
    <definedName name="TitreRégion">#REF!</definedName>
    <definedName name="_xlnm.Print_Area" localSheetId="2">'Montant global par tranche'!$A$1:$L$55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5" l="1"/>
  <c r="C41" i="5"/>
  <c r="B41" i="5"/>
  <c r="A52" i="2" l="1"/>
  <c r="A53" i="2" s="1"/>
  <c r="C39" i="2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A38" i="2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36" i="2"/>
  <c r="A37" i="2" s="1"/>
  <c r="C35" i="2"/>
  <c r="C36" i="2" s="1"/>
  <c r="C37" i="2" s="1"/>
  <c r="C38" i="2" s="1"/>
  <c r="G32" i="2"/>
  <c r="D32" i="2"/>
  <c r="H30" i="2"/>
  <c r="H40" i="2" s="1"/>
  <c r="G30" i="2"/>
  <c r="G52" i="2" s="1"/>
  <c r="E30" i="2"/>
  <c r="E52" i="2" s="1"/>
  <c r="D30" i="2"/>
  <c r="D40" i="2" s="1"/>
  <c r="A25" i="2"/>
  <c r="A24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9" i="2"/>
  <c r="A10" i="2" s="1"/>
  <c r="A8" i="2"/>
  <c r="C7" i="2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E45" i="2" l="1"/>
  <c r="E34" i="2"/>
  <c r="E51" i="2"/>
  <c r="E38" i="2"/>
  <c r="G43" i="2"/>
  <c r="E35" i="2"/>
  <c r="E53" i="2"/>
  <c r="G39" i="2"/>
  <c r="G47" i="2"/>
  <c r="E46" i="2"/>
  <c r="D36" i="2"/>
  <c r="E41" i="2"/>
  <c r="E49" i="2"/>
  <c r="E39" i="2"/>
  <c r="E37" i="2"/>
  <c r="E42" i="2"/>
  <c r="E50" i="2"/>
  <c r="G35" i="2"/>
  <c r="E47" i="2"/>
  <c r="E54" i="2"/>
  <c r="E43" i="2"/>
  <c r="G50" i="2"/>
  <c r="I30" i="2"/>
  <c r="I34" i="2" s="1"/>
  <c r="H36" i="2"/>
  <c r="D54" i="2"/>
  <c r="D49" i="2"/>
  <c r="D45" i="2"/>
  <c r="D41" i="2"/>
  <c r="D37" i="2"/>
  <c r="D34" i="2"/>
  <c r="D53" i="2"/>
  <c r="D51" i="2"/>
  <c r="D46" i="2"/>
  <c r="D42" i="2"/>
  <c r="D38" i="2"/>
  <c r="D50" i="2"/>
  <c r="D47" i="2"/>
  <c r="D43" i="2"/>
  <c r="D39" i="2"/>
  <c r="D35" i="2"/>
  <c r="D52" i="2"/>
  <c r="D48" i="2"/>
  <c r="D44" i="2"/>
  <c r="J30" i="2"/>
  <c r="J41" i="2" s="1"/>
  <c r="H54" i="2"/>
  <c r="H49" i="2"/>
  <c r="H45" i="2"/>
  <c r="H41" i="2"/>
  <c r="H37" i="2"/>
  <c r="H34" i="2"/>
  <c r="H53" i="2"/>
  <c r="H51" i="2"/>
  <c r="H46" i="2"/>
  <c r="H42" i="2"/>
  <c r="H38" i="2"/>
  <c r="H50" i="2"/>
  <c r="H47" i="2"/>
  <c r="H43" i="2"/>
  <c r="H39" i="2"/>
  <c r="H35" i="2"/>
  <c r="H52" i="2"/>
  <c r="H48" i="2"/>
  <c r="F30" i="2"/>
  <c r="F45" i="2" s="1"/>
  <c r="H44" i="2"/>
  <c r="E36" i="2"/>
  <c r="G38" i="2"/>
  <c r="E40" i="2"/>
  <c r="G42" i="2"/>
  <c r="E44" i="2"/>
  <c r="G46" i="2"/>
  <c r="E48" i="2"/>
  <c r="G51" i="2"/>
  <c r="G53" i="2"/>
  <c r="K30" i="2"/>
  <c r="K38" i="2" s="1"/>
  <c r="G34" i="2"/>
  <c r="G37" i="2"/>
  <c r="G41" i="2"/>
  <c r="G45" i="2"/>
  <c r="G49" i="2"/>
  <c r="G54" i="2"/>
  <c r="G36" i="2"/>
  <c r="G40" i="2"/>
  <c r="G44" i="2"/>
  <c r="G48" i="2"/>
  <c r="I35" i="2" l="1"/>
  <c r="I52" i="2"/>
  <c r="K51" i="2"/>
  <c r="K34" i="2"/>
  <c r="I51" i="2"/>
  <c r="I48" i="2"/>
  <c r="F48" i="2"/>
  <c r="K44" i="2"/>
  <c r="I43" i="2"/>
  <c r="K49" i="2"/>
  <c r="I44" i="2"/>
  <c r="K54" i="2"/>
  <c r="K37" i="2"/>
  <c r="I39" i="2"/>
  <c r="K42" i="2"/>
  <c r="K35" i="2"/>
  <c r="I50" i="2"/>
  <c r="I42" i="2"/>
  <c r="I36" i="2"/>
  <c r="I53" i="2"/>
  <c r="I40" i="2"/>
  <c r="F54" i="2"/>
  <c r="F39" i="2"/>
  <c r="F34" i="2"/>
  <c r="F41" i="2"/>
  <c r="F44" i="2"/>
  <c r="F49" i="2"/>
  <c r="F40" i="2"/>
  <c r="J39" i="2"/>
  <c r="F43" i="2"/>
  <c r="F52" i="2"/>
  <c r="L30" i="2"/>
  <c r="L35" i="2" s="1"/>
  <c r="J50" i="2"/>
  <c r="J45" i="2"/>
  <c r="J54" i="2"/>
  <c r="J43" i="2"/>
  <c r="J49" i="2"/>
  <c r="J47" i="2"/>
  <c r="K50" i="2"/>
  <c r="K47" i="2"/>
  <c r="K39" i="2"/>
  <c r="K43" i="2"/>
  <c r="K52" i="2"/>
  <c r="K46" i="2"/>
  <c r="K41" i="2"/>
  <c r="K36" i="2"/>
  <c r="F53" i="2"/>
  <c r="F51" i="2"/>
  <c r="F38" i="2"/>
  <c r="F46" i="2"/>
  <c r="F42" i="2"/>
  <c r="K53" i="2"/>
  <c r="F47" i="2"/>
  <c r="F50" i="2"/>
  <c r="K45" i="2"/>
  <c r="F37" i="2"/>
  <c r="I47" i="2"/>
  <c r="I38" i="2"/>
  <c r="K48" i="2"/>
  <c r="J53" i="2"/>
  <c r="J51" i="2"/>
  <c r="J42" i="2"/>
  <c r="J46" i="2"/>
  <c r="J38" i="2"/>
  <c r="J48" i="2"/>
  <c r="J34" i="2"/>
  <c r="J37" i="2"/>
  <c r="J35" i="2"/>
  <c r="J40" i="2"/>
  <c r="J44" i="2"/>
  <c r="J52" i="2"/>
  <c r="K40" i="2"/>
  <c r="J36" i="2"/>
  <c r="I54" i="2"/>
  <c r="I49" i="2"/>
  <c r="I37" i="2"/>
  <c r="I45" i="2"/>
  <c r="I41" i="2"/>
  <c r="I46" i="2"/>
  <c r="F35" i="2"/>
  <c r="F36" i="2"/>
  <c r="D55" i="2"/>
  <c r="H55" i="2"/>
  <c r="G55" i="2"/>
  <c r="E55" i="2"/>
  <c r="K55" i="2" l="1"/>
  <c r="L37" i="2"/>
  <c r="L44" i="2"/>
  <c r="L50" i="2"/>
  <c r="L36" i="2"/>
  <c r="L43" i="2"/>
  <c r="L40" i="2"/>
  <c r="L39" i="2"/>
  <c r="L46" i="2"/>
  <c r="L49" i="2"/>
  <c r="L48" i="2"/>
  <c r="L45" i="2"/>
  <c r="L51" i="2"/>
  <c r="L47" i="2"/>
  <c r="L38" i="2"/>
  <c r="L42" i="2"/>
  <c r="L52" i="2"/>
  <c r="L54" i="2"/>
  <c r="L53" i="2"/>
  <c r="L41" i="2"/>
  <c r="L34" i="2"/>
  <c r="J55" i="2"/>
  <c r="I55" i="2"/>
  <c r="F55" i="2"/>
  <c r="L55" i="2" l="1"/>
</calcChain>
</file>

<file path=xl/sharedStrings.xml><?xml version="1.0" encoding="utf-8"?>
<sst xmlns="http://schemas.openxmlformats.org/spreadsheetml/2006/main" count="120" uniqueCount="46">
  <si>
    <t>Hommes</t>
  </si>
  <si>
    <t>Femmes</t>
  </si>
  <si>
    <t>Ensemble</t>
  </si>
  <si>
    <t>Écart femmes/
hommes</t>
  </si>
  <si>
    <t xml:space="preserve">Détail par type de pension : </t>
  </si>
  <si>
    <t>Pensions normales</t>
  </si>
  <si>
    <t>Pensions substituées à une pension d'invalidité</t>
  </si>
  <si>
    <t>Pensions pour inaptitude au travail et assimilés</t>
  </si>
  <si>
    <t>Retraités bénéficiaires d'un droit direct contributif servi seul</t>
  </si>
  <si>
    <t>Source : SNSP-TSTI.</t>
  </si>
  <si>
    <t>Champ : Retraités (de droit direct et/ou de droit dérivé) du régime général.</t>
  </si>
  <si>
    <t>Note : le montant global est le montant brut total dû par le régime général au retraité, en additionnant ses droits directs et dérivés et ses compléments de pension (dont le minimum vieillesse).</t>
  </si>
  <si>
    <t>(effectifs)</t>
  </si>
  <si>
    <t>Montant mensuel</t>
  </si>
  <si>
    <t>Bénéficiaires d'un droit direct (servi avec ou sans droit dérivé)</t>
  </si>
  <si>
    <t>Bénéficiaires d'un droit dérivé servi seul</t>
  </si>
  <si>
    <t>Total</t>
  </si>
  <si>
    <t>Moins de 100 €</t>
  </si>
  <si>
    <t>à</t>
  </si>
  <si>
    <t xml:space="preserve">à </t>
  </si>
  <si>
    <t xml:space="preserve">et </t>
  </si>
  <si>
    <t>plus</t>
  </si>
  <si>
    <t>sous-total</t>
  </si>
  <si>
    <t>Montant moyen</t>
  </si>
  <si>
    <t>Non ventilables</t>
  </si>
  <si>
    <t>TOTAL</t>
  </si>
  <si>
    <t>(Proportions)</t>
  </si>
  <si>
    <t>Montant mensuel en euros</t>
  </si>
  <si>
    <t>Note : le montant global est le montant brut total dû par le régime général au retraité, en additionnant ses droits directs et dérivés et ses compléments de pension (dont le minimum vieillesse).</t>
  </si>
  <si>
    <t>Champ : Retraités (de droit direct et/ou de droit dérivé) du régime général (hors outils de gestion de la Sécurité sociale pour les indépendants jusqu'à fin 2018) au 31/12 de chaque année.</t>
  </si>
  <si>
    <t>* Rupture de série à la suite de l'intégration du régime des travailleurs indépendants au régime général.</t>
  </si>
  <si>
    <t>2019*</t>
  </si>
  <si>
    <t>Évolution du montant global mensuel moyen servi au 31 décembre (euros courants)</t>
  </si>
  <si>
    <t>Bénéficiaire d'un droit dérivé servi avec un droit direct</t>
  </si>
  <si>
    <t>Ensemble des retraités</t>
  </si>
  <si>
    <t>Source : SNSP et SNSP-TSTI.</t>
  </si>
  <si>
    <t>Retraités bénéficiaires d'un droit direct contributif</t>
  </si>
  <si>
    <t>Bénéficiaires d'un droit direct servi seul ou avec un droit dérivé</t>
  </si>
  <si>
    <t>Retraités ayant une carrière complète au Régime général</t>
  </si>
  <si>
    <t>Retraités bénéficiaires d'un droit dérivé contributif</t>
  </si>
  <si>
    <t>Bénéficiaires d'un droit dérivé (servi seul ou avec un droit direct)</t>
  </si>
  <si>
    <t>µ</t>
  </si>
  <si>
    <t xml:space="preserve">Montant global mensuel moyen servi au 31 décembre 2025,
selon les droits des retraités				</t>
  </si>
  <si>
    <t>Evol 2025/2005</t>
  </si>
  <si>
    <t xml:space="preserve">Répartition des montants globaux mensuels servis au 31 décembre 2025, par tranches de montant 											</t>
  </si>
  <si>
    <t xml:space="preserve">Répartition des montants globaux mensuels servis au 31 décembre 2025, par tranches de montant 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</si>
</sst>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€&quot;"/>
    <numFmt numFmtId="165" formatCode="0&quot;  &quot;"/>
    <numFmt numFmtId="166" formatCode="_-* #,##0\ [$€-40C]_-;\-* #,##0\ [$€-40C]_-;_-* &quot;-&quot;??\ [$€-40C]_-;_-@_-"/>
    <numFmt numFmtId="167" formatCode="#,##0.00&quot; €&quot;"/>
    <numFmt numFmtId="168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rgb="FF00567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rgb="FF59595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5670"/>
      <name val="Arial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9D08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</cellStyleXfs>
  <cellXfs count="170">
    <xf numFmtId="0" fontId="0" fillId="0" borderId="0" xfId="0"/>
    <xf numFmtId="0" fontId="0" fillId="2" borderId="0" xfId="0" applyFill="1"/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4" xfId="0" applyBorder="1"/>
    <xf numFmtId="0" fontId="2" fillId="0" borderId="5" xfId="0" applyFont="1" applyBorder="1"/>
    <xf numFmtId="0" fontId="5" fillId="0" borderId="5" xfId="0" applyFont="1" applyBorder="1"/>
    <xf numFmtId="0" fontId="2" fillId="4" borderId="4" xfId="0" applyFont="1" applyFill="1" applyBorder="1" applyAlignment="1">
      <alignment vertical="center" wrapText="1"/>
    </xf>
    <xf numFmtId="164" fontId="0" fillId="2" borderId="0" xfId="0" applyNumberFormat="1" applyFill="1"/>
    <xf numFmtId="0" fontId="2" fillId="4" borderId="4" xfId="0" applyFont="1" applyFill="1" applyBorder="1" applyAlignment="1">
      <alignment wrapText="1"/>
    </xf>
    <xf numFmtId="164" fontId="2" fillId="0" borderId="4" xfId="0" applyNumberFormat="1" applyFont="1" applyBorder="1"/>
    <xf numFmtId="164" fontId="2" fillId="0" borderId="0" xfId="0" applyNumberFormat="1" applyFont="1"/>
    <xf numFmtId="164" fontId="2" fillId="0" borderId="5" xfId="0" applyNumberFormat="1" applyFont="1" applyBorder="1"/>
    <xf numFmtId="164" fontId="6" fillId="0" borderId="5" xfId="0" applyNumberFormat="1" applyFont="1" applyBorder="1"/>
    <xf numFmtId="0" fontId="0" fillId="4" borderId="4" xfId="0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164" fontId="0" fillId="0" borderId="4" xfId="0" applyNumberFormat="1" applyBorder="1"/>
    <xf numFmtId="164" fontId="0" fillId="0" borderId="0" xfId="0" applyNumberFormat="1"/>
    <xf numFmtId="9" fontId="6" fillId="0" borderId="5" xfId="1" applyFont="1" applyBorder="1"/>
    <xf numFmtId="0" fontId="2" fillId="6" borderId="4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/>
    </xf>
    <xf numFmtId="0" fontId="7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center"/>
    </xf>
    <xf numFmtId="0" fontId="9" fillId="0" borderId="0" xfId="3" applyFont="1"/>
    <xf numFmtId="0" fontId="9" fillId="0" borderId="0" xfId="3" applyFont="1" applyAlignment="1">
      <alignment horizontal="right"/>
    </xf>
    <xf numFmtId="0" fontId="10" fillId="3" borderId="11" xfId="3" applyFont="1" applyFill="1" applyBorder="1" applyAlignment="1">
      <alignment horizontal="centerContinuous" vertical="center" wrapText="1"/>
    </xf>
    <xf numFmtId="0" fontId="10" fillId="3" borderId="11" xfId="3" applyFont="1" applyFill="1" applyBorder="1" applyAlignment="1">
      <alignment horizontal="centerContinuous" vertical="center"/>
    </xf>
    <xf numFmtId="0" fontId="10" fillId="3" borderId="10" xfId="3" applyFont="1" applyFill="1" applyBorder="1" applyAlignment="1">
      <alignment horizontal="centerContinuous" vertical="center"/>
    </xf>
    <xf numFmtId="0" fontId="10" fillId="3" borderId="12" xfId="3" applyFont="1" applyFill="1" applyBorder="1" applyAlignment="1">
      <alignment horizontal="centerContinuous" vertical="center"/>
    </xf>
    <xf numFmtId="0" fontId="10" fillId="6" borderId="10" xfId="3" applyFont="1" applyFill="1" applyBorder="1" applyAlignment="1">
      <alignment horizontal="center" vertical="center" wrapText="1"/>
    </xf>
    <xf numFmtId="0" fontId="10" fillId="6" borderId="13" xfId="3" applyFont="1" applyFill="1" applyBorder="1" applyAlignment="1">
      <alignment horizontal="centerContinuous" vertical="center" wrapText="1"/>
    </xf>
    <xf numFmtId="0" fontId="10" fillId="6" borderId="13" xfId="3" applyFont="1" applyFill="1" applyBorder="1" applyAlignment="1">
      <alignment horizontal="center" vertical="center"/>
    </xf>
    <xf numFmtId="0" fontId="10" fillId="6" borderId="12" xfId="3" applyFont="1" applyFill="1" applyBorder="1" applyAlignment="1">
      <alignment horizontal="center" vertical="center" wrapText="1"/>
    </xf>
    <xf numFmtId="0" fontId="10" fillId="6" borderId="14" xfId="3" applyFont="1" applyFill="1" applyBorder="1" applyAlignment="1">
      <alignment horizontal="center" vertical="center"/>
    </xf>
    <xf numFmtId="3" fontId="9" fillId="5" borderId="14" xfId="3" applyNumberFormat="1" applyFont="1" applyFill="1" applyBorder="1" applyProtection="1">
      <protection locked="0"/>
    </xf>
    <xf numFmtId="3" fontId="9" fillId="5" borderId="5" xfId="3" applyNumberFormat="1" applyFont="1" applyFill="1" applyBorder="1" applyProtection="1">
      <protection locked="0"/>
    </xf>
    <xf numFmtId="3" fontId="9" fillId="5" borderId="0" xfId="3" applyNumberFormat="1" applyFont="1" applyFill="1"/>
    <xf numFmtId="3" fontId="9" fillId="5" borderId="4" xfId="3" applyNumberFormat="1" applyFont="1" applyFill="1" applyBorder="1"/>
    <xf numFmtId="166" fontId="9" fillId="6" borderId="4" xfId="3" applyNumberFormat="1" applyFont="1" applyFill="1" applyBorder="1" applyAlignment="1">
      <alignment vertical="center"/>
    </xf>
    <xf numFmtId="0" fontId="9" fillId="6" borderId="0" xfId="3" applyFont="1" applyFill="1" applyAlignment="1">
      <alignment horizontal="center"/>
    </xf>
    <xf numFmtId="166" fontId="9" fillId="6" borderId="0" xfId="3" applyNumberFormat="1" applyFont="1" applyFill="1" applyAlignment="1">
      <alignment horizontal="right" vertical="center"/>
    </xf>
    <xf numFmtId="3" fontId="9" fillId="0" borderId="4" xfId="3" applyNumberFormat="1" applyFont="1" applyBorder="1" applyProtection="1">
      <protection locked="0"/>
    </xf>
    <xf numFmtId="3" fontId="9" fillId="0" borderId="15" xfId="3" applyNumberFormat="1" applyFont="1" applyBorder="1" applyProtection="1">
      <protection locked="0"/>
    </xf>
    <xf numFmtId="3" fontId="9" fillId="0" borderId="5" xfId="3" applyNumberFormat="1" applyFont="1" applyBorder="1" applyProtection="1">
      <protection locked="0"/>
    </xf>
    <xf numFmtId="3" fontId="9" fillId="0" borderId="0" xfId="3" applyNumberFormat="1" applyFont="1"/>
    <xf numFmtId="3" fontId="9" fillId="0" borderId="4" xfId="3" applyNumberFormat="1" applyFont="1" applyBorder="1"/>
    <xf numFmtId="3" fontId="9" fillId="0" borderId="15" xfId="3" applyNumberFormat="1" applyFont="1" applyBorder="1"/>
    <xf numFmtId="3" fontId="9" fillId="5" borderId="4" xfId="3" applyNumberFormat="1" applyFont="1" applyFill="1" applyBorder="1" applyProtection="1">
      <protection locked="0"/>
    </xf>
    <xf numFmtId="3" fontId="9" fillId="5" borderId="15" xfId="3" applyNumberFormat="1" applyFont="1" applyFill="1" applyBorder="1" applyProtection="1">
      <protection locked="0"/>
    </xf>
    <xf numFmtId="3" fontId="9" fillId="5" borderId="15" xfId="3" applyNumberFormat="1" applyFont="1" applyFill="1" applyBorder="1"/>
    <xf numFmtId="1" fontId="9" fillId="6" borderId="0" xfId="3" applyNumberFormat="1" applyFont="1" applyFill="1" applyAlignment="1">
      <alignment horizontal="left" vertical="center"/>
    </xf>
    <xf numFmtId="0" fontId="9" fillId="6" borderId="4" xfId="3" applyFont="1" applyFill="1" applyBorder="1" applyAlignment="1">
      <alignment vertical="center"/>
    </xf>
    <xf numFmtId="0" fontId="9" fillId="6" borderId="0" xfId="3" applyFont="1" applyFill="1" applyAlignment="1">
      <alignment horizontal="center" vertical="center"/>
    </xf>
    <xf numFmtId="0" fontId="9" fillId="6" borderId="0" xfId="3" applyFont="1" applyFill="1" applyAlignment="1">
      <alignment vertical="center"/>
    </xf>
    <xf numFmtId="0" fontId="10" fillId="6" borderId="0" xfId="3" applyFont="1" applyFill="1" applyAlignment="1">
      <alignment horizontal="center" vertical="center"/>
    </xf>
    <xf numFmtId="167" fontId="10" fillId="0" borderId="4" xfId="3" applyNumberFormat="1" applyFont="1" applyBorder="1" applyAlignment="1">
      <alignment horizontal="right" vertical="center"/>
    </xf>
    <xf numFmtId="167" fontId="10" fillId="0" borderId="15" xfId="3" applyNumberFormat="1" applyFont="1" applyBorder="1" applyAlignment="1">
      <alignment horizontal="right" vertical="center"/>
    </xf>
    <xf numFmtId="3" fontId="9" fillId="0" borderId="7" xfId="3" applyNumberFormat="1" applyFont="1" applyBorder="1" applyAlignment="1">
      <alignment vertical="center"/>
    </xf>
    <xf numFmtId="3" fontId="9" fillId="0" borderId="6" xfId="3" applyNumberFormat="1" applyFont="1" applyBorder="1" applyAlignment="1">
      <alignment vertical="center"/>
    </xf>
    <xf numFmtId="3" fontId="9" fillId="0" borderId="0" xfId="3" applyNumberFormat="1" applyFont="1" applyAlignment="1">
      <alignment vertical="center"/>
    </xf>
    <xf numFmtId="3" fontId="9" fillId="0" borderId="6" xfId="3" applyNumberFormat="1" applyFont="1" applyBorder="1"/>
    <xf numFmtId="0" fontId="10" fillId="6" borderId="10" xfId="3" applyFont="1" applyFill="1" applyBorder="1" applyAlignment="1">
      <alignment vertical="center"/>
    </xf>
    <xf numFmtId="0" fontId="10" fillId="6" borderId="11" xfId="3" applyFont="1" applyFill="1" applyBorder="1" applyAlignment="1">
      <alignment horizontal="center" vertical="center"/>
    </xf>
    <xf numFmtId="0" fontId="10" fillId="6" borderId="11" xfId="3" applyFont="1" applyFill="1" applyBorder="1" applyAlignment="1">
      <alignment vertical="center"/>
    </xf>
    <xf numFmtId="3" fontId="10" fillId="5" borderId="10" xfId="3" applyNumberFormat="1" applyFont="1" applyFill="1" applyBorder="1" applyAlignment="1">
      <alignment horizontal="right" vertical="center"/>
    </xf>
    <xf numFmtId="3" fontId="10" fillId="5" borderId="13" xfId="3" applyNumberFormat="1" applyFont="1" applyFill="1" applyBorder="1" applyAlignment="1">
      <alignment horizontal="right" vertical="center"/>
    </xf>
    <xf numFmtId="3" fontId="0" fillId="0" borderId="0" xfId="0" applyNumberFormat="1"/>
    <xf numFmtId="0" fontId="10" fillId="3" borderId="10" xfId="3" applyFont="1" applyFill="1" applyBorder="1" applyAlignment="1">
      <alignment horizontal="centerContinuous" vertical="center" wrapText="1"/>
    </xf>
    <xf numFmtId="10" fontId="0" fillId="0" borderId="0" xfId="1" applyNumberFormat="1" applyFont="1"/>
    <xf numFmtId="10" fontId="9" fillId="5" borderId="4" xfId="1" applyNumberFormat="1" applyFont="1" applyFill="1" applyBorder="1" applyAlignment="1"/>
    <xf numFmtId="10" fontId="9" fillId="5" borderId="15" xfId="1" applyNumberFormat="1" applyFont="1" applyFill="1" applyBorder="1" applyAlignment="1"/>
    <xf numFmtId="10" fontId="9" fillId="0" borderId="4" xfId="1" applyNumberFormat="1" applyFont="1" applyFill="1" applyBorder="1" applyAlignment="1"/>
    <xf numFmtId="10" fontId="9" fillId="0" borderId="15" xfId="1" applyNumberFormat="1" applyFont="1" applyFill="1" applyBorder="1" applyAlignment="1"/>
    <xf numFmtId="168" fontId="0" fillId="0" borderId="0" xfId="1" applyNumberFormat="1" applyFont="1"/>
    <xf numFmtId="10" fontId="0" fillId="0" borderId="0" xfId="0" applyNumberFormat="1"/>
    <xf numFmtId="0" fontId="9" fillId="6" borderId="10" xfId="3" applyFont="1" applyFill="1" applyBorder="1" applyAlignment="1">
      <alignment vertical="center"/>
    </xf>
    <xf numFmtId="0" fontId="9" fillId="6" borderId="11" xfId="3" applyFont="1" applyFill="1" applyBorder="1" applyAlignment="1">
      <alignment vertical="center"/>
    </xf>
    <xf numFmtId="10" fontId="9" fillId="0" borderId="13" xfId="1" applyNumberFormat="1" applyFont="1" applyFill="1" applyBorder="1" applyAlignment="1"/>
    <xf numFmtId="0" fontId="9" fillId="2" borderId="0" xfId="4" applyFont="1" applyFill="1"/>
    <xf numFmtId="0" fontId="4" fillId="2" borderId="0" xfId="4" applyFont="1" applyFill="1"/>
    <xf numFmtId="0" fontId="12" fillId="2" borderId="0" xfId="4" applyFont="1" applyFill="1" applyAlignment="1">
      <alignment vertical="center"/>
    </xf>
    <xf numFmtId="0" fontId="9" fillId="2" borderId="0" xfId="4" applyFont="1" applyFill="1" applyAlignment="1">
      <alignment vertical="center"/>
    </xf>
    <xf numFmtId="0" fontId="9" fillId="3" borderId="14" xfId="4" applyFont="1" applyFill="1" applyBorder="1" applyAlignment="1">
      <alignment horizontal="center" vertical="center"/>
    </xf>
    <xf numFmtId="164" fontId="9" fillId="5" borderId="14" xfId="4" applyNumberFormat="1" applyFont="1" applyFill="1" applyBorder="1" applyAlignment="1">
      <alignment horizontal="center" vertical="center"/>
    </xf>
    <xf numFmtId="0" fontId="9" fillId="3" borderId="15" xfId="4" applyFont="1" applyFill="1" applyBorder="1" applyAlignment="1">
      <alignment horizontal="center" vertical="center"/>
    </xf>
    <xf numFmtId="164" fontId="9" fillId="2" borderId="15" xfId="4" applyNumberFormat="1" applyFont="1" applyFill="1" applyBorder="1" applyAlignment="1">
      <alignment horizontal="center" vertical="center"/>
    </xf>
    <xf numFmtId="164" fontId="9" fillId="5" borderId="15" xfId="4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top" wrapText="1"/>
    </xf>
    <xf numFmtId="164" fontId="9" fillId="2" borderId="5" xfId="4" applyNumberFormat="1" applyFont="1" applyFill="1" applyBorder="1" applyAlignment="1">
      <alignment horizontal="center" vertical="center"/>
    </xf>
    <xf numFmtId="164" fontId="9" fillId="5" borderId="5" xfId="4" applyNumberFormat="1" applyFont="1" applyFill="1" applyBorder="1" applyAlignment="1">
      <alignment horizontal="center" vertical="center"/>
    </xf>
    <xf numFmtId="0" fontId="14" fillId="2" borderId="0" xfId="0" applyFont="1" applyFill="1"/>
    <xf numFmtId="164" fontId="2" fillId="4" borderId="4" xfId="0" applyNumberFormat="1" applyFont="1" applyFill="1" applyBorder="1" applyAlignment="1">
      <alignment horizontal="right" vertical="center"/>
    </xf>
    <xf numFmtId="164" fontId="2" fillId="4" borderId="0" xfId="0" applyNumberFormat="1" applyFont="1" applyFill="1" applyAlignment="1">
      <alignment horizontal="right" vertical="center"/>
    </xf>
    <xf numFmtId="164" fontId="2" fillId="4" borderId="5" xfId="0" applyNumberFormat="1" applyFont="1" applyFill="1" applyBorder="1" applyAlignment="1">
      <alignment horizontal="right" vertical="center"/>
    </xf>
    <xf numFmtId="9" fontId="6" fillId="4" borderId="5" xfId="1" applyFont="1" applyFill="1" applyBorder="1" applyAlignment="1">
      <alignment horizontal="right" vertical="center"/>
    </xf>
    <xf numFmtId="164" fontId="0" fillId="4" borderId="4" xfId="0" applyNumberFormat="1" applyFill="1" applyBorder="1"/>
    <xf numFmtId="164" fontId="0" fillId="4" borderId="0" xfId="0" applyNumberFormat="1" applyFill="1"/>
    <xf numFmtId="164" fontId="2" fillId="4" borderId="5" xfId="0" applyNumberFormat="1" applyFont="1" applyFill="1" applyBorder="1"/>
    <xf numFmtId="9" fontId="6" fillId="4" borderId="5" xfId="1" applyFont="1" applyFill="1" applyBorder="1"/>
    <xf numFmtId="9" fontId="6" fillId="4" borderId="9" xfId="1" applyFont="1" applyFill="1" applyBorder="1" applyAlignment="1">
      <alignment vertical="center"/>
    </xf>
    <xf numFmtId="164" fontId="2" fillId="4" borderId="4" xfId="0" applyNumberFormat="1" applyFont="1" applyFill="1" applyBorder="1" applyAlignment="1">
      <alignment vertical="center"/>
    </xf>
    <xf numFmtId="164" fontId="2" fillId="4" borderId="0" xfId="0" applyNumberFormat="1" applyFont="1" applyFill="1" applyAlignment="1">
      <alignment vertical="center"/>
    </xf>
    <xf numFmtId="164" fontId="2" fillId="4" borderId="5" xfId="0" applyNumberFormat="1" applyFont="1" applyFill="1" applyBorder="1" applyAlignment="1">
      <alignment vertical="center"/>
    </xf>
    <xf numFmtId="9" fontId="6" fillId="4" borderId="5" xfId="1" applyFont="1" applyFill="1" applyBorder="1" applyAlignment="1">
      <alignment vertical="center"/>
    </xf>
    <xf numFmtId="9" fontId="6" fillId="0" borderId="5" xfId="1" applyFont="1" applyFill="1" applyBorder="1"/>
    <xf numFmtId="0" fontId="0" fillId="6" borderId="7" xfId="0" applyFill="1" applyBorder="1" applyAlignment="1">
      <alignment horizontal="right"/>
    </xf>
    <xf numFmtId="164" fontId="0" fillId="4" borderId="7" xfId="0" applyNumberFormat="1" applyFill="1" applyBorder="1"/>
    <xf numFmtId="164" fontId="0" fillId="4" borderId="8" xfId="0" applyNumberFormat="1" applyFill="1" applyBorder="1"/>
    <xf numFmtId="164" fontId="2" fillId="4" borderId="9" xfId="0" applyNumberFormat="1" applyFont="1" applyFill="1" applyBorder="1"/>
    <xf numFmtId="9" fontId="6" fillId="4" borderId="9" xfId="1" applyFont="1" applyFill="1" applyBorder="1"/>
    <xf numFmtId="0" fontId="2" fillId="7" borderId="7" xfId="0" applyFont="1" applyFill="1" applyBorder="1" applyAlignment="1">
      <alignment horizontal="center" vertical="center"/>
    </xf>
    <xf numFmtId="164" fontId="2" fillId="7" borderId="7" xfId="0" applyNumberFormat="1" applyFont="1" applyFill="1" applyBorder="1" applyAlignment="1">
      <alignment vertical="center"/>
    </xf>
    <xf numFmtId="164" fontId="2" fillId="7" borderId="8" xfId="0" applyNumberFormat="1" applyFont="1" applyFill="1" applyBorder="1" applyAlignment="1">
      <alignment vertical="center"/>
    </xf>
    <xf numFmtId="164" fontId="2" fillId="7" borderId="9" xfId="0" applyNumberFormat="1" applyFont="1" applyFill="1" applyBorder="1" applyAlignment="1">
      <alignment vertical="center"/>
    </xf>
    <xf numFmtId="9" fontId="6" fillId="7" borderId="9" xfId="1" applyFont="1" applyFill="1" applyBorder="1" applyAlignment="1">
      <alignment vertical="center"/>
    </xf>
    <xf numFmtId="9" fontId="9" fillId="2" borderId="0" xfId="1" applyFont="1" applyFill="1" applyAlignment="1">
      <alignment vertical="center"/>
    </xf>
    <xf numFmtId="164" fontId="15" fillId="4" borderId="7" xfId="0" applyNumberFormat="1" applyFont="1" applyFill="1" applyBorder="1" applyAlignment="1">
      <alignment vertical="center"/>
    </xf>
    <xf numFmtId="164" fontId="15" fillId="4" borderId="8" xfId="0" applyNumberFormat="1" applyFont="1" applyFill="1" applyBorder="1" applyAlignment="1">
      <alignment vertical="center"/>
    </xf>
    <xf numFmtId="164" fontId="15" fillId="4" borderId="9" xfId="0" applyNumberFormat="1" applyFont="1" applyFill="1" applyBorder="1" applyAlignment="1">
      <alignment vertical="center"/>
    </xf>
    <xf numFmtId="164" fontId="14" fillId="0" borderId="4" xfId="0" applyNumberFormat="1" applyFont="1" applyBorder="1"/>
    <xf numFmtId="164" fontId="14" fillId="0" borderId="0" xfId="0" applyNumberFormat="1" applyFont="1"/>
    <xf numFmtId="164" fontId="17" fillId="0" borderId="5" xfId="0" applyNumberFormat="1" applyFont="1" applyBorder="1"/>
    <xf numFmtId="0" fontId="2" fillId="6" borderId="4" xfId="0" applyFont="1" applyFill="1" applyBorder="1" applyAlignment="1">
      <alignment horizontal="left" wrapText="1"/>
    </xf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9" fontId="6" fillId="0" borderId="5" xfId="1" applyFont="1" applyFill="1" applyBorder="1" applyAlignment="1">
      <alignment horizontal="right" vertical="center"/>
    </xf>
    <xf numFmtId="168" fontId="0" fillId="2" borderId="0" xfId="1" applyNumberFormat="1" applyFont="1" applyFill="1"/>
    <xf numFmtId="9" fontId="0" fillId="2" borderId="0" xfId="1" applyFont="1" applyFill="1" applyAlignment="1">
      <alignment vertical="center"/>
    </xf>
    <xf numFmtId="9" fontId="9" fillId="2" borderId="0" xfId="1" applyNumberFormat="1" applyFont="1" applyFill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6" fillId="2" borderId="0" xfId="4" applyFont="1" applyFill="1" applyAlignment="1">
      <alignment horizontal="center" wrapText="1"/>
    </xf>
    <xf numFmtId="0" fontId="16" fillId="2" borderId="0" xfId="4" applyFont="1" applyFill="1" applyAlignment="1">
      <alignment horizontal="center"/>
    </xf>
    <xf numFmtId="0" fontId="10" fillId="2" borderId="0" xfId="4" applyFont="1" applyFill="1" applyAlignment="1">
      <alignment horizontal="center"/>
    </xf>
    <xf numFmtId="0" fontId="4" fillId="2" borderId="0" xfId="4" applyFont="1" applyFill="1" applyAlignment="1">
      <alignment horizontal="center" vertical="center"/>
    </xf>
    <xf numFmtId="0" fontId="16" fillId="2" borderId="0" xfId="4" applyFont="1" applyFill="1" applyAlignment="1">
      <alignment horizontal="center" vertical="center"/>
    </xf>
    <xf numFmtId="0" fontId="10" fillId="3" borderId="14" xfId="4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0" fontId="9" fillId="0" borderId="8" xfId="3" applyFont="1" applyBorder="1" applyAlignment="1">
      <alignment horizontal="left"/>
    </xf>
    <xf numFmtId="0" fontId="10" fillId="6" borderId="1" xfId="3" applyFont="1" applyFill="1" applyBorder="1" applyAlignment="1">
      <alignment horizontal="center" vertical="center" wrapText="1"/>
    </xf>
    <xf numFmtId="0" fontId="10" fillId="6" borderId="2" xfId="3" applyFont="1" applyFill="1" applyBorder="1" applyAlignment="1">
      <alignment horizontal="center" vertical="center" wrapText="1"/>
    </xf>
    <xf numFmtId="0" fontId="10" fillId="6" borderId="3" xfId="3" applyFont="1" applyFill="1" applyBorder="1" applyAlignment="1">
      <alignment horizontal="center" vertical="center" wrapText="1"/>
    </xf>
    <xf numFmtId="0" fontId="10" fillId="6" borderId="7" xfId="3" applyFont="1" applyFill="1" applyBorder="1" applyAlignment="1">
      <alignment horizontal="center" vertical="center" wrapText="1"/>
    </xf>
    <xf numFmtId="0" fontId="10" fillId="6" borderId="8" xfId="3" applyFont="1" applyFill="1" applyBorder="1" applyAlignment="1">
      <alignment horizontal="center" vertical="center" wrapText="1"/>
    </xf>
    <xf numFmtId="0" fontId="10" fillId="6" borderId="9" xfId="3" applyFont="1" applyFill="1" applyBorder="1" applyAlignment="1">
      <alignment horizontal="center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10" fillId="3" borderId="11" xfId="3" applyFont="1" applyFill="1" applyBorder="1" applyAlignment="1">
      <alignment horizontal="center" vertical="center" wrapText="1"/>
    </xf>
    <xf numFmtId="0" fontId="10" fillId="3" borderId="12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readingOrder="1"/>
    </xf>
    <xf numFmtId="165" fontId="9" fillId="6" borderId="1" xfId="3" applyNumberFormat="1" applyFont="1" applyFill="1" applyBorder="1" applyAlignment="1">
      <alignment horizontal="center"/>
    </xf>
    <xf numFmtId="165" fontId="9" fillId="6" borderId="2" xfId="3" applyNumberFormat="1" applyFont="1" applyFill="1" applyBorder="1" applyAlignment="1">
      <alignment horizontal="center"/>
    </xf>
    <xf numFmtId="165" fontId="9" fillId="6" borderId="3" xfId="3" applyNumberFormat="1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0" fontId="9" fillId="0" borderId="11" xfId="3" applyFont="1" applyBorder="1" applyAlignment="1">
      <alignment horizontal="left"/>
    </xf>
    <xf numFmtId="164" fontId="10" fillId="2" borderId="15" xfId="4" applyNumberFormat="1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10" fillId="3" borderId="16" xfId="4" applyFont="1" applyFill="1" applyBorder="1" applyAlignment="1">
      <alignment horizontal="center" vertical="center"/>
    </xf>
    <xf numFmtId="9" fontId="10" fillId="5" borderId="17" xfId="4" applyNumberFormat="1" applyFont="1" applyFill="1" applyBorder="1" applyAlignment="1">
      <alignment horizontal="center" vertical="center"/>
    </xf>
  </cellXfs>
  <cellStyles count="5">
    <cellStyle name="Normal" xfId="0" builtinId="0"/>
    <cellStyle name="Normal_Feuil1" xfId="3" xr:uid="{E2B6A877-77C6-4FE5-8C46-26E38F628838}"/>
    <cellStyle name="Normal_Série montant global stock" xfId="4" xr:uid="{E9FC4A68-338F-445E-8614-CB997461CCF9}"/>
    <cellStyle name="Normal_Texte RM 5 et 6" xfId="2" xr:uid="{44D13B19-8D1D-4F88-99EF-C17947101D64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1893631665631E-2"/>
          <c:y val="4.1104696818472189E-2"/>
          <c:w val="0.84962151663391128"/>
          <c:h val="0.72808555279141751"/>
        </c:manualLayout>
      </c:layout>
      <c:lineChart>
        <c:grouping val="standard"/>
        <c:varyColors val="0"/>
        <c:ser>
          <c:idx val="0"/>
          <c:order val="0"/>
          <c:tx>
            <c:v>Hommes</c:v>
          </c:tx>
          <c:spPr>
            <a:ln w="28575" cap="rnd">
              <a:solidFill>
                <a:srgbClr val="095AA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470335172837293E-2"/>
                  <c:y val="-9.5022624434389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2A-4B12-B27F-1AF1A09D5910}"/>
                </c:ext>
              </c:extLst>
            </c:dLbl>
            <c:dLbl>
              <c:idx val="22"/>
              <c:layout>
                <c:manualLayout>
                  <c:x val="-5.3256155361387045E-2"/>
                  <c:y val="-8.5972850678733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2A-4B12-B27F-1AF1A09D59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'Mt global_évolution'!$A$18:$A$40</c:f>
              <c:strCache>
                <c:ptCount val="2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2019*</c:v>
                </c:pt>
                <c:pt idx="16">
                  <c:v>2019*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'Mt global_évolution'!$B$18:$B$40</c:f>
              <c:numCache>
                <c:formatCode>#\ ##0\ "€"</c:formatCode>
                <c:ptCount val="23"/>
                <c:pt idx="0">
                  <c:v>625.13</c:v>
                </c:pt>
                <c:pt idx="1">
                  <c:v>639.32000000000005</c:v>
                </c:pt>
                <c:pt idx="2">
                  <c:v>654.64</c:v>
                </c:pt>
                <c:pt idx="3">
                  <c:v>671.1</c:v>
                </c:pt>
                <c:pt idx="4">
                  <c:v>680.74</c:v>
                </c:pt>
                <c:pt idx="5">
                  <c:v>690.12</c:v>
                </c:pt>
                <c:pt idx="6">
                  <c:v>706.35</c:v>
                </c:pt>
                <c:pt idx="7">
                  <c:v>724.54</c:v>
                </c:pt>
                <c:pt idx="8">
                  <c:v>736.73</c:v>
                </c:pt>
                <c:pt idx="9">
                  <c:v>741.23</c:v>
                </c:pt>
                <c:pt idx="10">
                  <c:v>746.05</c:v>
                </c:pt>
                <c:pt idx="11">
                  <c:v>749.74</c:v>
                </c:pt>
                <c:pt idx="12">
                  <c:v>762.79</c:v>
                </c:pt>
                <c:pt idx="13">
                  <c:v>769.12</c:v>
                </c:pt>
                <c:pt idx="14">
                  <c:v>777.4</c:v>
                </c:pt>
                <c:pt idx="16">
                  <c:v>832.3</c:v>
                </c:pt>
                <c:pt idx="17">
                  <c:v>847.96</c:v>
                </c:pt>
                <c:pt idx="18">
                  <c:v>857.69988771264798</c:v>
                </c:pt>
                <c:pt idx="19">
                  <c:v>908</c:v>
                </c:pt>
                <c:pt idx="20">
                  <c:v>921.77988600157698</c:v>
                </c:pt>
                <c:pt idx="21">
                  <c:v>978.16706253143366</c:v>
                </c:pt>
                <c:pt idx="22">
                  <c:v>1005.0992262345576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2A-4B12-B27F-1AF1A09D5910}"/>
            </c:ext>
          </c:extLst>
        </c:ser>
        <c:ser>
          <c:idx val="1"/>
          <c:order val="1"/>
          <c:tx>
            <c:v>Femmes</c:v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0839365141412321E-2"/>
                  <c:y val="9.0497737556561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2A-4B12-B27F-1AF1A09D591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2A-4B12-B27F-1AF1A09D59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'Mt global_évolution'!$A$18:$A$40</c:f>
              <c:strCache>
                <c:ptCount val="2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2019*</c:v>
                </c:pt>
                <c:pt idx="16">
                  <c:v>2019*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'Mt global_évolution'!$C$18:$C$40</c:f>
              <c:numCache>
                <c:formatCode>#\ ##0\ "€"</c:formatCode>
                <c:ptCount val="23"/>
                <c:pt idx="0">
                  <c:v>477.36</c:v>
                </c:pt>
                <c:pt idx="1">
                  <c:v>490.43</c:v>
                </c:pt>
                <c:pt idx="2">
                  <c:v>504.62</c:v>
                </c:pt>
                <c:pt idx="3">
                  <c:v>519.85</c:v>
                </c:pt>
                <c:pt idx="4">
                  <c:v>530.82000000000005</c:v>
                </c:pt>
                <c:pt idx="5">
                  <c:v>541.78</c:v>
                </c:pt>
                <c:pt idx="6">
                  <c:v>557.45000000000005</c:v>
                </c:pt>
                <c:pt idx="7">
                  <c:v>573.27</c:v>
                </c:pt>
                <c:pt idx="8">
                  <c:v>585.27</c:v>
                </c:pt>
                <c:pt idx="9">
                  <c:v>590.73</c:v>
                </c:pt>
                <c:pt idx="10">
                  <c:v>596.27</c:v>
                </c:pt>
                <c:pt idx="11">
                  <c:v>601.66</c:v>
                </c:pt>
                <c:pt idx="12">
                  <c:v>613.69000000000005</c:v>
                </c:pt>
                <c:pt idx="13">
                  <c:v>619.92999999999995</c:v>
                </c:pt>
                <c:pt idx="14">
                  <c:v>627.95000000000005</c:v>
                </c:pt>
                <c:pt idx="16">
                  <c:v>649.16999999999996</c:v>
                </c:pt>
                <c:pt idx="17">
                  <c:v>664.32</c:v>
                </c:pt>
                <c:pt idx="18">
                  <c:v>673.87677113500695</c:v>
                </c:pt>
                <c:pt idx="19">
                  <c:v>715</c:v>
                </c:pt>
                <c:pt idx="20">
                  <c:v>729.458233218175</c:v>
                </c:pt>
                <c:pt idx="21">
                  <c:v>778.29270260511419</c:v>
                </c:pt>
                <c:pt idx="22">
                  <c:v>801.40162472713314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2A-4B12-B27F-1AF1A09D5910}"/>
            </c:ext>
          </c:extLst>
        </c:ser>
        <c:ser>
          <c:idx val="2"/>
          <c:order val="2"/>
          <c:tx>
            <c:v>Ensemble</c:v>
          </c:tx>
          <c:spPr>
            <a:ln w="28575" cap="rnd">
              <a:solidFill>
                <a:srgbClr val="08567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33574605656493E-2"/>
                  <c:y val="4.52488687782805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2A-4B12-B27F-1AF1A09D591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2A-4B12-B27F-1AF1A09D59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'Mt global_évolution'!$A$18:$A$40</c:f>
              <c:strCache>
                <c:ptCount val="2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2019*</c:v>
                </c:pt>
                <c:pt idx="16">
                  <c:v>2019*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'Mt global_évolution'!$D$18:$D$40</c:f>
              <c:numCache>
                <c:formatCode>#\ ##0\ "€"</c:formatCode>
                <c:ptCount val="23"/>
                <c:pt idx="0">
                  <c:v>544.00470668387004</c:v>
                </c:pt>
                <c:pt idx="1">
                  <c:v>557.79</c:v>
                </c:pt>
                <c:pt idx="2">
                  <c:v>572.62</c:v>
                </c:pt>
                <c:pt idx="3">
                  <c:v>588.54</c:v>
                </c:pt>
                <c:pt idx="4">
                  <c:v>598.63</c:v>
                </c:pt>
                <c:pt idx="5">
                  <c:v>608.71</c:v>
                </c:pt>
                <c:pt idx="6">
                  <c:v>624.36</c:v>
                </c:pt>
                <c:pt idx="7">
                  <c:v>641.04</c:v>
                </c:pt>
                <c:pt idx="8">
                  <c:v>653.04</c:v>
                </c:pt>
                <c:pt idx="9">
                  <c:v>658</c:v>
                </c:pt>
                <c:pt idx="10">
                  <c:v>663.13</c:v>
                </c:pt>
                <c:pt idx="11">
                  <c:v>667.71</c:v>
                </c:pt>
                <c:pt idx="12">
                  <c:v>680.12</c:v>
                </c:pt>
                <c:pt idx="13">
                  <c:v>686.16</c:v>
                </c:pt>
                <c:pt idx="14">
                  <c:v>694.05</c:v>
                </c:pt>
                <c:pt idx="16">
                  <c:v>730.5</c:v>
                </c:pt>
                <c:pt idx="17">
                  <c:v>745.73</c:v>
                </c:pt>
                <c:pt idx="18">
                  <c:v>755.11717016790499</c:v>
                </c:pt>
                <c:pt idx="19">
                  <c:v>800</c:v>
                </c:pt>
                <c:pt idx="20">
                  <c:v>814.24273818562006</c:v>
                </c:pt>
                <c:pt idx="21">
                  <c:v>866.29099227442089</c:v>
                </c:pt>
                <c:pt idx="22">
                  <c:v>891.00127441301163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2A-4B12-B27F-1AF1A09D5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365168"/>
        <c:axId val="356356312"/>
      </c:lineChart>
      <c:catAx>
        <c:axId val="35636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356312"/>
        <c:crosses val="autoZero"/>
        <c:auto val="1"/>
        <c:lblAlgn val="ctr"/>
        <c:lblOffset val="100"/>
        <c:noMultiLvlLbl val="0"/>
      </c:catAx>
      <c:valAx>
        <c:axId val="356356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36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968519108521841E-2"/>
          <c:y val="0.1695764904550896"/>
          <c:w val="0.93207579688377107"/>
          <c:h val="0.56130960350542447"/>
        </c:manualLayout>
      </c:layout>
      <c:barChart>
        <c:barDir val="col"/>
        <c:grouping val="clustered"/>
        <c:varyColors val="0"/>
        <c:ser>
          <c:idx val="0"/>
          <c:order val="0"/>
          <c:tx>
            <c:v>Hommes</c:v>
          </c:tx>
          <c:spPr>
            <a:solidFill>
              <a:srgbClr val="095AA6"/>
            </a:solidFill>
            <a:ln>
              <a:noFill/>
            </a:ln>
            <a:effectLst/>
          </c:spPr>
          <c:invertIfNegative val="0"/>
          <c:cat>
            <c:strLit>
              <c:ptCount val="18"/>
              <c:pt idx="0">
                <c:v>Moins de 100 €</c:v>
              </c:pt>
              <c:pt idx="1">
                <c:v>100€ à 199€</c:v>
              </c:pt>
              <c:pt idx="2">
                <c:v>200€ à 299€</c:v>
              </c:pt>
              <c:pt idx="3">
                <c:v>300€ à 399€</c:v>
              </c:pt>
              <c:pt idx="4">
                <c:v>400€ à 499€</c:v>
              </c:pt>
              <c:pt idx="5">
                <c:v>500€ à 599€</c:v>
              </c:pt>
              <c:pt idx="6">
                <c:v>600€ à 699€</c:v>
              </c:pt>
              <c:pt idx="7">
                <c:v>700€ à 799€</c:v>
              </c:pt>
              <c:pt idx="8">
                <c:v>800€ à 899€</c:v>
              </c:pt>
              <c:pt idx="9">
                <c:v>900€ à 999€</c:v>
              </c:pt>
              <c:pt idx="10">
                <c:v>1000€ à 1099€</c:v>
              </c:pt>
              <c:pt idx="11">
                <c:v>1100€ à 1199€</c:v>
              </c:pt>
              <c:pt idx="12">
                <c:v>1200€ à 1299€</c:v>
              </c:pt>
              <c:pt idx="13">
                <c:v>1300€ à 1399€</c:v>
              </c:pt>
              <c:pt idx="14">
                <c:v>1400€ à 1499€</c:v>
              </c:pt>
              <c:pt idx="15">
                <c:v>1500€ à 1599€</c:v>
              </c:pt>
              <c:pt idx="16">
                <c:v>1600€ à 1699€</c:v>
              </c:pt>
              <c:pt idx="17">
                <c:v>1700€ à 1799€</c:v>
              </c:pt>
            </c:strLit>
          </c:cat>
          <c:val>
            <c:numRef>
              <c:f>'Montant global par tranche'!$F$34:$F$51</c:f>
              <c:numCache>
                <c:formatCode>0.00%</c:formatCode>
                <c:ptCount val="18"/>
                <c:pt idx="0">
                  <c:v>0.11098427009085822</c:v>
                </c:pt>
                <c:pt idx="1">
                  <c:v>5.6634799503241434E-2</c:v>
                </c:pt>
                <c:pt idx="2">
                  <c:v>3.5842672869528441E-2</c:v>
                </c:pt>
                <c:pt idx="3">
                  <c:v>2.9670576167505305E-2</c:v>
                </c:pt>
                <c:pt idx="4">
                  <c:v>2.1539834733144147E-2</c:v>
                </c:pt>
                <c:pt idx="5">
                  <c:v>2.0334301459549575E-2</c:v>
                </c:pt>
                <c:pt idx="6">
                  <c:v>2.1733333411219594E-2</c:v>
                </c:pt>
                <c:pt idx="7">
                  <c:v>3.0756213279062188E-2</c:v>
                </c:pt>
                <c:pt idx="8">
                  <c:v>3.8885348309303472E-2</c:v>
                </c:pt>
                <c:pt idx="9">
                  <c:v>5.8425209913207446E-2</c:v>
                </c:pt>
                <c:pt idx="10">
                  <c:v>5.9702155151767217E-2</c:v>
                </c:pt>
                <c:pt idx="11">
                  <c:v>6.0489147133766144E-2</c:v>
                </c:pt>
                <c:pt idx="12">
                  <c:v>6.8711307566221819E-2</c:v>
                </c:pt>
                <c:pt idx="13">
                  <c:v>8.0343571871688613E-2</c:v>
                </c:pt>
                <c:pt idx="14">
                  <c:v>8.5892237738463384E-2</c:v>
                </c:pt>
                <c:pt idx="15">
                  <c:v>7.2667880913465641E-2</c:v>
                </c:pt>
                <c:pt idx="16">
                  <c:v>5.7055239272433285E-2</c:v>
                </c:pt>
                <c:pt idx="17">
                  <c:v>4.2613374161311016E-2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7-45DC-990E-D390F93F1D80}"/>
            </c:ext>
          </c:extLst>
        </c:ser>
        <c:ser>
          <c:idx val="1"/>
          <c:order val="1"/>
          <c:tx>
            <c:v>Femmes</c:v>
          </c:tx>
          <c:spPr>
            <a:solidFill>
              <a:srgbClr val="991E66"/>
            </a:solidFill>
            <a:ln>
              <a:noFill/>
            </a:ln>
            <a:effectLst/>
          </c:spPr>
          <c:invertIfNegative val="0"/>
          <c:cat>
            <c:strLit>
              <c:ptCount val="18"/>
              <c:pt idx="0">
                <c:v>Moins de 100 €</c:v>
              </c:pt>
              <c:pt idx="1">
                <c:v>100€ à 199€</c:v>
              </c:pt>
              <c:pt idx="2">
                <c:v>200€ à 299€</c:v>
              </c:pt>
              <c:pt idx="3">
                <c:v>300€ à 399€</c:v>
              </c:pt>
              <c:pt idx="4">
                <c:v>400€ à 499€</c:v>
              </c:pt>
              <c:pt idx="5">
                <c:v>500€ à 599€</c:v>
              </c:pt>
              <c:pt idx="6">
                <c:v>600€ à 699€</c:v>
              </c:pt>
              <c:pt idx="7">
                <c:v>700€ à 799€</c:v>
              </c:pt>
              <c:pt idx="8">
                <c:v>800€ à 899€</c:v>
              </c:pt>
              <c:pt idx="9">
                <c:v>900€ à 999€</c:v>
              </c:pt>
              <c:pt idx="10">
                <c:v>1000€ à 1099€</c:v>
              </c:pt>
              <c:pt idx="11">
                <c:v>1100€ à 1199€</c:v>
              </c:pt>
              <c:pt idx="12">
                <c:v>1200€ à 1299€</c:v>
              </c:pt>
              <c:pt idx="13">
                <c:v>1300€ à 1399€</c:v>
              </c:pt>
              <c:pt idx="14">
                <c:v>1400€ à 1499€</c:v>
              </c:pt>
              <c:pt idx="15">
                <c:v>1500€ à 1599€</c:v>
              </c:pt>
              <c:pt idx="16">
                <c:v>1600€ à 1699€</c:v>
              </c:pt>
              <c:pt idx="17">
                <c:v>1700€ à 1799€</c:v>
              </c:pt>
            </c:strLit>
          </c:cat>
          <c:val>
            <c:numRef>
              <c:f>'Montant global par tranche'!$I$34:$I$51</c:f>
              <c:numCache>
                <c:formatCode>0.00%</c:formatCode>
                <c:ptCount val="18"/>
                <c:pt idx="0">
                  <c:v>8.553659933453045E-2</c:v>
                </c:pt>
                <c:pt idx="1">
                  <c:v>6.9543678348890539E-2</c:v>
                </c:pt>
                <c:pt idx="2">
                  <c:v>6.4402424901873395E-2</c:v>
                </c:pt>
                <c:pt idx="3">
                  <c:v>6.3683261814584599E-2</c:v>
                </c:pt>
                <c:pt idx="4">
                  <c:v>4.9906661324072017E-2</c:v>
                </c:pt>
                <c:pt idx="5">
                  <c:v>4.3045311058964496E-2</c:v>
                </c:pt>
                <c:pt idx="6">
                  <c:v>4.2210091035886133E-2</c:v>
                </c:pt>
                <c:pt idx="7">
                  <c:v>5.2553149374680183E-2</c:v>
                </c:pt>
                <c:pt idx="8">
                  <c:v>8.3352160092515268E-2</c:v>
                </c:pt>
                <c:pt idx="9">
                  <c:v>9.0867878811787983E-2</c:v>
                </c:pt>
                <c:pt idx="10">
                  <c:v>6.6497757188247797E-2</c:v>
                </c:pt>
                <c:pt idx="11">
                  <c:v>5.1787540576922239E-2</c:v>
                </c:pt>
                <c:pt idx="12">
                  <c:v>4.8348608429173962E-2</c:v>
                </c:pt>
                <c:pt idx="13">
                  <c:v>4.8380719043819291E-2</c:v>
                </c:pt>
                <c:pt idx="14">
                  <c:v>4.5513470517524482E-2</c:v>
                </c:pt>
                <c:pt idx="15">
                  <c:v>3.636228938590514E-2</c:v>
                </c:pt>
                <c:pt idx="16">
                  <c:v>2.5152244451687171E-2</c:v>
                </c:pt>
                <c:pt idx="17">
                  <c:v>1.5870556607687877E-2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7-45DC-990E-D390F93F1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90402496"/>
        <c:axId val="1"/>
      </c:barChart>
      <c:lineChart>
        <c:grouping val="standard"/>
        <c:varyColors val="0"/>
        <c:ser>
          <c:idx val="2"/>
          <c:order val="2"/>
          <c:tx>
            <c:v>Hommes et Femmes</c:v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'Montant global par tranche'!$L$34:$L$51</c:f>
              <c:numCache>
                <c:formatCode>0.00%</c:formatCode>
                <c:ptCount val="18"/>
                <c:pt idx="0">
                  <c:v>9.6730164542041253E-2</c:v>
                </c:pt>
                <c:pt idx="1">
                  <c:v>6.3865501414811038E-2</c:v>
                </c:pt>
                <c:pt idx="2">
                  <c:v>5.1839960944149492E-2</c:v>
                </c:pt>
                <c:pt idx="3">
                  <c:v>4.8722237746066314E-2</c:v>
                </c:pt>
                <c:pt idx="4">
                  <c:v>3.7429058709037129E-2</c:v>
                </c:pt>
                <c:pt idx="5">
                  <c:v>3.3055510054633225E-2</c:v>
                </c:pt>
                <c:pt idx="6">
                  <c:v>3.3203061516176378E-2</c:v>
                </c:pt>
                <c:pt idx="7">
                  <c:v>4.2965418228418914E-2</c:v>
                </c:pt>
                <c:pt idx="8">
                  <c:v>6.3792721351281043E-2</c:v>
                </c:pt>
                <c:pt idx="9">
                  <c:v>7.6597451734227509E-2</c:v>
                </c:pt>
                <c:pt idx="10">
                  <c:v>6.3508602886150275E-2</c:v>
                </c:pt>
                <c:pt idx="11">
                  <c:v>5.5615081468063168E-2</c:v>
                </c:pt>
                <c:pt idx="12">
                  <c:v>5.7305467497888223E-2</c:v>
                </c:pt>
                <c:pt idx="13">
                  <c:v>6.2440091344439841E-2</c:v>
                </c:pt>
                <c:pt idx="14">
                  <c:v>6.3274717439272321E-2</c:v>
                </c:pt>
                <c:pt idx="15">
                  <c:v>5.233188479808832E-2</c:v>
                </c:pt>
                <c:pt idx="16">
                  <c:v>3.9185287249999194E-2</c:v>
                </c:pt>
                <c:pt idx="17">
                  <c:v>2.7633812859524199E-2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77-45DC-990E-D390F93F1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402496"/>
        <c:axId val="1"/>
      </c:lineChart>
      <c:catAx>
        <c:axId val="59040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0402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30163</xdr:colOff>
      <xdr:row>4</xdr:row>
      <xdr:rowOff>76200</xdr:rowOff>
    </xdr:from>
    <xdr:to>
      <xdr:col>11</xdr:col>
      <xdr:colOff>942975</xdr:colOff>
      <xdr:row>23</xdr:row>
      <xdr:rowOff>104775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984B07A-0991-44CB-A35E-7BFFC2FCB2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720090</xdr:colOff>
      <xdr:row>4</xdr:row>
      <xdr:rowOff>78105</xdr:rowOff>
    </xdr:from>
    <xdr:to>
      <xdr:col>24</xdr:col>
      <xdr:colOff>546735</xdr:colOff>
      <xdr:row>21</xdr:row>
      <xdr:rowOff>102870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E34E66F-86D6-4163-96A6-2CFC09FD5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12DD0-5857-47A2-BA0F-4B100785E6A1}">
  <dimension ref="A1:I18"/>
  <sheetViews>
    <sheetView showGridLines="0" tabSelected="1" topLeftCell="A9" workbookViewId="0">
      <selection activeCell="B4" sqref="B4:E15"/>
    </sheetView>
  </sheetViews>
  <sheetFormatPr baseColWidth="10" defaultColWidth="11.5703125" defaultRowHeight="15" x14ac:dyDescent="0.25"/>
  <cols>
    <col min="1" max="1" width="54.7109375" style="1" customWidth="1"/>
    <col min="2" max="4" width="11.28515625" style="1" customWidth="1"/>
    <col min="5" max="5" width="12" style="1" customWidth="1"/>
    <col min="6" max="16384" width="11.5703125" style="1"/>
  </cols>
  <sheetData>
    <row r="1" spans="1:9" ht="36" customHeight="1" x14ac:dyDescent="0.25">
      <c r="A1" s="138" t="s">
        <v>42</v>
      </c>
      <c r="B1" s="138"/>
      <c r="C1" s="138"/>
      <c r="D1" s="138"/>
      <c r="E1" s="138"/>
    </row>
    <row r="2" spans="1:9" ht="45" x14ac:dyDescent="0.25">
      <c r="A2"/>
      <c r="B2" s="2" t="s">
        <v>0</v>
      </c>
      <c r="C2" s="3" t="s">
        <v>1</v>
      </c>
      <c r="D2" s="4" t="s">
        <v>2</v>
      </c>
      <c r="E2" s="5" t="s">
        <v>3</v>
      </c>
    </row>
    <row r="3" spans="1:9" x14ac:dyDescent="0.25">
      <c r="A3" s="6" t="s">
        <v>36</v>
      </c>
      <c r="B3" s="7"/>
      <c r="C3"/>
      <c r="D3" s="8"/>
      <c r="E3" s="9"/>
    </row>
    <row r="4" spans="1:9" ht="24" customHeight="1" x14ac:dyDescent="0.25">
      <c r="A4" s="10" t="s">
        <v>37</v>
      </c>
      <c r="B4" s="97">
        <v>1008.6600496506229</v>
      </c>
      <c r="C4" s="98">
        <v>838.4717441807486</v>
      </c>
      <c r="D4" s="99">
        <v>916.34698069080662</v>
      </c>
      <c r="E4" s="100">
        <v>-0.1687271202312649</v>
      </c>
      <c r="H4" s="11"/>
      <c r="I4" s="11"/>
    </row>
    <row r="5" spans="1:9" ht="15.75" customHeight="1" x14ac:dyDescent="0.25">
      <c r="A5" s="12" t="s">
        <v>4</v>
      </c>
      <c r="B5" s="13"/>
      <c r="C5" s="14"/>
      <c r="D5" s="15"/>
      <c r="E5" s="16"/>
    </row>
    <row r="6" spans="1:9" x14ac:dyDescent="0.25">
      <c r="A6" s="17" t="s">
        <v>5</v>
      </c>
      <c r="B6" s="101">
        <v>1020.7342391484659</v>
      </c>
      <c r="C6" s="102">
        <v>833.58793361081803</v>
      </c>
      <c r="D6" s="103">
        <v>921.7397199036343</v>
      </c>
      <c r="E6" s="104">
        <v>-0.18334479079860422</v>
      </c>
    </row>
    <row r="7" spans="1:9" x14ac:dyDescent="0.25">
      <c r="A7" s="18" t="s">
        <v>6</v>
      </c>
      <c r="B7" s="19">
        <v>1077.1833378769309</v>
      </c>
      <c r="C7" s="20">
        <v>1008.2253517025194</v>
      </c>
      <c r="D7" s="15">
        <v>1036.8764899098526</v>
      </c>
      <c r="E7" s="21">
        <v>-6.4016944701654754E-2</v>
      </c>
    </row>
    <row r="8" spans="1:9" x14ac:dyDescent="0.25">
      <c r="A8" s="18" t="s">
        <v>7</v>
      </c>
      <c r="B8" s="101">
        <v>776.82361458508262</v>
      </c>
      <c r="C8" s="102">
        <v>761.00187902747018</v>
      </c>
      <c r="D8" s="103">
        <v>766.54850272344663</v>
      </c>
      <c r="E8" s="104">
        <v>-2.0367217551777395E-2</v>
      </c>
    </row>
    <row r="9" spans="1:9" ht="35.25" customHeight="1" x14ac:dyDescent="0.25">
      <c r="A9" s="22" t="s">
        <v>38</v>
      </c>
      <c r="B9" s="129">
        <v>1411.5244511763681</v>
      </c>
      <c r="C9" s="130">
        <v>1234.8629118633453</v>
      </c>
      <c r="D9" s="131">
        <v>1325.7855449791541</v>
      </c>
      <c r="E9" s="132">
        <v>-0.12515655620828436</v>
      </c>
    </row>
    <row r="10" spans="1:9" s="24" customFormat="1" ht="27" customHeight="1" x14ac:dyDescent="0.25">
      <c r="A10" s="23" t="s">
        <v>8</v>
      </c>
      <c r="B10" s="122">
        <v>1003.5315546068775</v>
      </c>
      <c r="C10" s="123">
        <v>766.98239167731697</v>
      </c>
      <c r="D10" s="124">
        <v>889.35972769119826</v>
      </c>
      <c r="E10" s="105">
        <v>-0.23571671647358028</v>
      </c>
    </row>
    <row r="11" spans="1:9" x14ac:dyDescent="0.25">
      <c r="A11" s="25" t="s">
        <v>39</v>
      </c>
      <c r="B11" s="125"/>
      <c r="C11" s="126"/>
      <c r="D11" s="127"/>
      <c r="E11" s="21"/>
    </row>
    <row r="12" spans="1:9" ht="30" x14ac:dyDescent="0.25">
      <c r="A12" s="128" t="s">
        <v>40</v>
      </c>
      <c r="B12" s="106">
        <v>1047.9481303685741</v>
      </c>
      <c r="C12" s="107">
        <v>884.36396214609169</v>
      </c>
      <c r="D12" s="108">
        <v>898.49108157536455</v>
      </c>
      <c r="E12" s="109">
        <v>-0.15609948954720509</v>
      </c>
      <c r="H12" s="96"/>
    </row>
    <row r="13" spans="1:9" x14ac:dyDescent="0.25">
      <c r="A13" s="18" t="s">
        <v>15</v>
      </c>
      <c r="B13" s="19">
        <v>245.92650556806865</v>
      </c>
      <c r="C13" s="20">
        <v>333.90258393975427</v>
      </c>
      <c r="D13" s="15">
        <v>329.72120691756555</v>
      </c>
      <c r="E13" s="110">
        <v>0.35773321045028705</v>
      </c>
    </row>
    <row r="14" spans="1:9" x14ac:dyDescent="0.25">
      <c r="A14" s="111" t="s">
        <v>33</v>
      </c>
      <c r="B14" s="112">
        <v>1170.2040731751465</v>
      </c>
      <c r="C14" s="113">
        <v>1068.3940107261908</v>
      </c>
      <c r="D14" s="114">
        <v>1078.4370966998474</v>
      </c>
      <c r="E14" s="115">
        <v>-8.700197237624685E-2</v>
      </c>
      <c r="I14" s="133"/>
    </row>
    <row r="15" spans="1:9" s="24" customFormat="1" ht="21.75" customHeight="1" x14ac:dyDescent="0.25">
      <c r="A15" s="116" t="s">
        <v>34</v>
      </c>
      <c r="B15" s="117">
        <v>1005.0992262345576</v>
      </c>
      <c r="C15" s="118">
        <v>801.40162472713314</v>
      </c>
      <c r="D15" s="119">
        <v>891.00127441301163</v>
      </c>
      <c r="E15" s="120">
        <v>-0.20266417104960344</v>
      </c>
      <c r="I15" s="134"/>
    </row>
    <row r="16" spans="1:9" x14ac:dyDescent="0.25">
      <c r="A16" s="26" t="s">
        <v>9</v>
      </c>
      <c r="B16"/>
      <c r="C16"/>
      <c r="D16"/>
      <c r="E16"/>
    </row>
    <row r="17" spans="1:5" x14ac:dyDescent="0.25">
      <c r="A17" s="136" t="s">
        <v>10</v>
      </c>
      <c r="B17" s="136"/>
      <c r="C17" s="136"/>
      <c r="D17" s="136"/>
      <c r="E17" s="136"/>
    </row>
    <row r="18" spans="1:5" ht="28.5" customHeight="1" x14ac:dyDescent="0.25">
      <c r="A18" s="137" t="s">
        <v>11</v>
      </c>
      <c r="B18" s="137"/>
      <c r="C18" s="137"/>
      <c r="D18" s="137"/>
      <c r="E18" s="137"/>
    </row>
  </sheetData>
  <mergeCells count="3">
    <mergeCell ref="A17:E17"/>
    <mergeCell ref="A18:E18"/>
    <mergeCell ref="A1:E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FAB1D-A5A6-4C3B-8F71-7F7EF895485A}">
  <dimension ref="A2:N46"/>
  <sheetViews>
    <sheetView showGridLines="0" topLeftCell="A18" workbookViewId="0">
      <selection activeCell="D15" sqref="D15:D16"/>
    </sheetView>
  </sheetViews>
  <sheetFormatPr baseColWidth="10" defaultColWidth="11.42578125" defaultRowHeight="11.25" x14ac:dyDescent="0.2"/>
  <cols>
    <col min="1" max="1" width="18.42578125" style="84" customWidth="1"/>
    <col min="2" max="4" width="22.7109375" style="84" customWidth="1"/>
    <col min="5" max="11" width="11.42578125" style="84"/>
    <col min="12" max="12" width="17.7109375" style="84" customWidth="1"/>
    <col min="13" max="16384" width="11.42578125" style="84"/>
  </cols>
  <sheetData>
    <row r="2" spans="1:14" ht="15" x14ac:dyDescent="0.25">
      <c r="A2" s="140" t="s">
        <v>32</v>
      </c>
      <c r="B2" s="141"/>
      <c r="C2" s="141"/>
      <c r="D2" s="141"/>
    </row>
    <row r="3" spans="1:14" ht="12.75" x14ac:dyDescent="0.2">
      <c r="A3" s="142"/>
      <c r="B3" s="142"/>
      <c r="C3" s="142"/>
      <c r="D3" s="142"/>
      <c r="H3" s="143"/>
      <c r="I3" s="143"/>
      <c r="J3" s="143"/>
      <c r="K3" s="143"/>
      <c r="L3" s="143"/>
      <c r="M3" s="143"/>
      <c r="N3" s="143"/>
    </row>
    <row r="4" spans="1:14" ht="15" x14ac:dyDescent="0.2">
      <c r="A4" s="85"/>
      <c r="F4" s="144" t="s">
        <v>32</v>
      </c>
      <c r="G4" s="144"/>
      <c r="H4" s="144"/>
      <c r="I4" s="144"/>
      <c r="J4" s="144"/>
      <c r="K4" s="144"/>
      <c r="L4" s="144"/>
      <c r="M4" s="86"/>
      <c r="N4" s="86"/>
    </row>
    <row r="5" spans="1:14" s="87" customFormat="1" x14ac:dyDescent="0.25">
      <c r="A5" s="145"/>
      <c r="B5" s="145" t="s">
        <v>0</v>
      </c>
      <c r="C5" s="145" t="s">
        <v>1</v>
      </c>
      <c r="D5" s="145" t="s">
        <v>2</v>
      </c>
    </row>
    <row r="6" spans="1:14" s="87" customFormat="1" x14ac:dyDescent="0.25">
      <c r="A6" s="146"/>
      <c r="B6" s="147"/>
      <c r="C6" s="147"/>
      <c r="D6" s="146"/>
    </row>
    <row r="7" spans="1:14" s="87" customFormat="1" x14ac:dyDescent="0.25">
      <c r="A7" s="88">
        <v>1994</v>
      </c>
      <c r="B7" s="89">
        <v>508.96</v>
      </c>
      <c r="C7" s="89">
        <v>378.83</v>
      </c>
      <c r="D7" s="89">
        <v>436.82</v>
      </c>
    </row>
    <row r="8" spans="1:14" s="87" customFormat="1" x14ac:dyDescent="0.25">
      <c r="A8" s="90">
        <v>1995</v>
      </c>
      <c r="B8" s="91">
        <v>518.88</v>
      </c>
      <c r="C8" s="91">
        <v>388.73</v>
      </c>
      <c r="D8" s="91">
        <v>446.83</v>
      </c>
    </row>
    <row r="9" spans="1:14" s="87" customFormat="1" x14ac:dyDescent="0.25">
      <c r="A9" s="90">
        <v>1996</v>
      </c>
      <c r="B9" s="92">
        <v>529.91</v>
      </c>
      <c r="C9" s="92">
        <v>398.05</v>
      </c>
      <c r="D9" s="92">
        <v>456.99</v>
      </c>
    </row>
    <row r="10" spans="1:14" s="87" customFormat="1" x14ac:dyDescent="0.25">
      <c r="A10" s="90">
        <v>1997</v>
      </c>
      <c r="B10" s="91">
        <v>537.36</v>
      </c>
      <c r="C10" s="91">
        <v>404.54</v>
      </c>
      <c r="D10" s="91">
        <v>463.94</v>
      </c>
    </row>
    <row r="11" spans="1:14" s="87" customFormat="1" x14ac:dyDescent="0.25">
      <c r="A11" s="90">
        <v>1998</v>
      </c>
      <c r="B11" s="92">
        <v>544.97</v>
      </c>
      <c r="C11" s="92">
        <v>410.96</v>
      </c>
      <c r="D11" s="92">
        <v>470.9</v>
      </c>
    </row>
    <row r="12" spans="1:14" s="87" customFormat="1" x14ac:dyDescent="0.25">
      <c r="A12" s="90">
        <v>1999</v>
      </c>
      <c r="B12" s="91">
        <v>553.39</v>
      </c>
      <c r="C12" s="91">
        <v>418.06</v>
      </c>
      <c r="D12" s="91">
        <v>478.6</v>
      </c>
    </row>
    <row r="13" spans="1:14" s="87" customFormat="1" x14ac:dyDescent="0.25">
      <c r="A13" s="90">
        <v>2000</v>
      </c>
      <c r="B13" s="92">
        <v>556.58000000000004</v>
      </c>
      <c r="C13" s="92">
        <v>422</v>
      </c>
      <c r="D13" s="92">
        <v>482.05</v>
      </c>
    </row>
    <row r="14" spans="1:14" s="87" customFormat="1" x14ac:dyDescent="0.25">
      <c r="A14" s="90">
        <v>2001</v>
      </c>
      <c r="B14" s="91">
        <v>570</v>
      </c>
      <c r="C14" s="91">
        <v>433.11</v>
      </c>
      <c r="D14" s="91">
        <v>494.15</v>
      </c>
    </row>
    <row r="15" spans="1:14" s="87" customFormat="1" x14ac:dyDescent="0.25">
      <c r="A15" s="90">
        <v>2002</v>
      </c>
      <c r="B15" s="92">
        <v>584.59</v>
      </c>
      <c r="C15" s="92">
        <v>444.97</v>
      </c>
      <c r="D15" s="92">
        <v>507.22</v>
      </c>
    </row>
    <row r="16" spans="1:14" s="87" customFormat="1" x14ac:dyDescent="0.25">
      <c r="A16" s="90">
        <v>2003</v>
      </c>
      <c r="B16" s="91">
        <v>594.92999999999995</v>
      </c>
      <c r="C16" s="91">
        <v>453.85</v>
      </c>
      <c r="D16" s="91">
        <v>516.73</v>
      </c>
    </row>
    <row r="17" spans="1:13" s="87" customFormat="1" x14ac:dyDescent="0.25">
      <c r="A17" s="90">
        <v>2004</v>
      </c>
      <c r="B17" s="92">
        <v>609.96</v>
      </c>
      <c r="C17" s="92">
        <v>464.92</v>
      </c>
      <c r="D17" s="92">
        <v>530.12</v>
      </c>
    </row>
    <row r="18" spans="1:13" s="87" customFormat="1" x14ac:dyDescent="0.25">
      <c r="A18" s="90">
        <v>2005</v>
      </c>
      <c r="B18" s="91">
        <v>625.13</v>
      </c>
      <c r="C18" s="91">
        <v>477.36</v>
      </c>
      <c r="D18" s="91">
        <v>544.00470668387004</v>
      </c>
    </row>
    <row r="19" spans="1:13" s="87" customFormat="1" x14ac:dyDescent="0.25">
      <c r="A19" s="90">
        <v>2006</v>
      </c>
      <c r="B19" s="92">
        <v>639.32000000000005</v>
      </c>
      <c r="C19" s="92">
        <v>490.43</v>
      </c>
      <c r="D19" s="92">
        <v>557.79</v>
      </c>
    </row>
    <row r="20" spans="1:13" s="87" customFormat="1" x14ac:dyDescent="0.25">
      <c r="A20" s="90">
        <v>2007</v>
      </c>
      <c r="B20" s="91">
        <v>654.64</v>
      </c>
      <c r="C20" s="91">
        <v>504.62</v>
      </c>
      <c r="D20" s="91">
        <v>572.62</v>
      </c>
    </row>
    <row r="21" spans="1:13" s="87" customFormat="1" x14ac:dyDescent="0.25">
      <c r="A21" s="90">
        <v>2008</v>
      </c>
      <c r="B21" s="92">
        <v>671.1</v>
      </c>
      <c r="C21" s="92">
        <v>519.85</v>
      </c>
      <c r="D21" s="92">
        <v>588.54</v>
      </c>
    </row>
    <row r="22" spans="1:13" s="87" customFormat="1" x14ac:dyDescent="0.25">
      <c r="A22" s="90">
        <v>2009</v>
      </c>
      <c r="B22" s="91">
        <v>680.74</v>
      </c>
      <c r="C22" s="91">
        <v>530.82000000000005</v>
      </c>
      <c r="D22" s="91">
        <v>598.63</v>
      </c>
    </row>
    <row r="23" spans="1:13" s="87" customFormat="1" x14ac:dyDescent="0.25">
      <c r="A23" s="90">
        <v>2010</v>
      </c>
      <c r="B23" s="92">
        <v>690.12</v>
      </c>
      <c r="C23" s="92">
        <v>541.78</v>
      </c>
      <c r="D23" s="92">
        <v>608.71</v>
      </c>
    </row>
    <row r="24" spans="1:13" s="87" customFormat="1" x14ac:dyDescent="0.25">
      <c r="A24" s="90">
        <v>2011</v>
      </c>
      <c r="B24" s="91">
        <v>706.35</v>
      </c>
      <c r="C24" s="91">
        <v>557.45000000000005</v>
      </c>
      <c r="D24" s="91">
        <v>624.36</v>
      </c>
    </row>
    <row r="25" spans="1:13" s="87" customFormat="1" ht="12" x14ac:dyDescent="0.25">
      <c r="A25" s="90">
        <v>2012</v>
      </c>
      <c r="B25" s="92">
        <v>724.54</v>
      </c>
      <c r="C25" s="92">
        <v>573.27</v>
      </c>
      <c r="D25" s="92">
        <v>641.04</v>
      </c>
      <c r="F25" s="137" t="s">
        <v>35</v>
      </c>
      <c r="G25" s="137"/>
      <c r="H25" s="137"/>
      <c r="I25" s="137"/>
      <c r="J25" s="93"/>
      <c r="K25" s="93"/>
      <c r="L25" s="93"/>
      <c r="M25" s="93"/>
    </row>
    <row r="26" spans="1:13" s="87" customFormat="1" x14ac:dyDescent="0.25">
      <c r="A26" s="90">
        <v>2013</v>
      </c>
      <c r="B26" s="91">
        <v>736.73</v>
      </c>
      <c r="C26" s="91">
        <v>585.27</v>
      </c>
      <c r="D26" s="91">
        <v>653.04</v>
      </c>
      <c r="F26" s="137" t="s">
        <v>29</v>
      </c>
      <c r="G26" s="137"/>
      <c r="H26" s="137"/>
      <c r="I26" s="137"/>
      <c r="J26" s="137"/>
      <c r="K26" s="137"/>
      <c r="L26" s="137"/>
      <c r="M26" s="93"/>
    </row>
    <row r="27" spans="1:13" s="87" customFormat="1" x14ac:dyDescent="0.25">
      <c r="A27" s="90">
        <v>2014</v>
      </c>
      <c r="B27" s="92">
        <v>741.23</v>
      </c>
      <c r="C27" s="92">
        <v>590.73</v>
      </c>
      <c r="D27" s="92">
        <v>658</v>
      </c>
      <c r="F27" s="137"/>
      <c r="G27" s="137"/>
      <c r="H27" s="137"/>
      <c r="I27" s="137"/>
      <c r="J27" s="137"/>
      <c r="K27" s="137"/>
      <c r="L27" s="137"/>
    </row>
    <row r="28" spans="1:13" s="87" customFormat="1" x14ac:dyDescent="0.25">
      <c r="A28" s="90">
        <v>2015</v>
      </c>
      <c r="B28" s="91">
        <v>746.05</v>
      </c>
      <c r="C28" s="91">
        <v>596.27</v>
      </c>
      <c r="D28" s="91">
        <v>663.13</v>
      </c>
      <c r="F28" s="137" t="s">
        <v>30</v>
      </c>
      <c r="G28" s="137"/>
      <c r="H28" s="137"/>
      <c r="I28" s="137"/>
      <c r="J28" s="137"/>
      <c r="K28" s="137"/>
      <c r="L28" s="137"/>
    </row>
    <row r="29" spans="1:13" s="87" customFormat="1" ht="12" customHeight="1" x14ac:dyDescent="0.25">
      <c r="A29" s="90">
        <v>2016</v>
      </c>
      <c r="B29" s="92">
        <v>749.74</v>
      </c>
      <c r="C29" s="92">
        <v>601.66</v>
      </c>
      <c r="D29" s="92">
        <v>667.71</v>
      </c>
      <c r="F29" s="137"/>
      <c r="G29" s="137"/>
      <c r="H29" s="137"/>
      <c r="I29" s="137"/>
      <c r="J29" s="137"/>
      <c r="K29" s="137"/>
      <c r="L29" s="137"/>
    </row>
    <row r="30" spans="1:13" s="87" customFormat="1" ht="11.25" customHeight="1" x14ac:dyDescent="0.25">
      <c r="A30" s="90">
        <v>2017</v>
      </c>
      <c r="B30" s="91">
        <v>762.79</v>
      </c>
      <c r="C30" s="91">
        <v>613.69000000000005</v>
      </c>
      <c r="D30" s="91">
        <v>680.12</v>
      </c>
      <c r="F30" s="139" t="s">
        <v>28</v>
      </c>
      <c r="G30" s="139"/>
      <c r="H30" s="139"/>
      <c r="I30" s="139"/>
      <c r="J30" s="139"/>
      <c r="K30" s="139"/>
      <c r="L30" s="139"/>
    </row>
    <row r="31" spans="1:13" s="87" customFormat="1" ht="11.25" customHeight="1" x14ac:dyDescent="0.25">
      <c r="A31" s="90">
        <v>2018</v>
      </c>
      <c r="B31" s="92">
        <v>769.12</v>
      </c>
      <c r="C31" s="92">
        <v>619.92999999999995</v>
      </c>
      <c r="D31" s="92">
        <v>686.16</v>
      </c>
      <c r="F31" s="139"/>
      <c r="G31" s="139"/>
      <c r="H31" s="139"/>
      <c r="I31" s="139"/>
      <c r="J31" s="139"/>
      <c r="K31" s="139"/>
      <c r="L31" s="139"/>
    </row>
    <row r="32" spans="1:13" s="87" customFormat="1" ht="11.25" customHeight="1" x14ac:dyDescent="0.25">
      <c r="A32" s="90" t="s">
        <v>31</v>
      </c>
      <c r="B32" s="94">
        <v>777.4</v>
      </c>
      <c r="C32" s="91">
        <v>627.95000000000005</v>
      </c>
      <c r="D32" s="91">
        <v>694.05</v>
      </c>
      <c r="F32" s="139"/>
      <c r="G32" s="139"/>
      <c r="H32" s="139"/>
      <c r="I32" s="139"/>
      <c r="J32" s="139"/>
      <c r="K32" s="139"/>
      <c r="L32" s="139"/>
    </row>
    <row r="33" spans="1:12" s="87" customFormat="1" ht="11.25" customHeight="1" x14ac:dyDescent="0.25">
      <c r="A33" s="90"/>
      <c r="B33" s="95"/>
      <c r="C33" s="95"/>
      <c r="D33" s="95"/>
      <c r="F33" s="139"/>
      <c r="G33" s="139"/>
      <c r="H33" s="139"/>
      <c r="I33" s="139"/>
      <c r="J33" s="139"/>
      <c r="K33" s="139"/>
      <c r="L33" s="139"/>
    </row>
    <row r="34" spans="1:12" s="87" customFormat="1" x14ac:dyDescent="0.25">
      <c r="A34" s="90" t="s">
        <v>31</v>
      </c>
      <c r="B34" s="91">
        <v>832.3</v>
      </c>
      <c r="C34" s="94">
        <v>649.16999999999996</v>
      </c>
      <c r="D34" s="94">
        <v>730.5</v>
      </c>
    </row>
    <row r="35" spans="1:12" s="87" customFormat="1" x14ac:dyDescent="0.25">
      <c r="A35" s="90">
        <v>2020</v>
      </c>
      <c r="B35" s="92">
        <v>847.96</v>
      </c>
      <c r="C35" s="92">
        <v>664.32</v>
      </c>
      <c r="D35" s="92">
        <v>745.73</v>
      </c>
    </row>
    <row r="36" spans="1:12" s="87" customFormat="1" x14ac:dyDescent="0.25">
      <c r="A36" s="90">
        <v>2021</v>
      </c>
      <c r="B36" s="91">
        <v>857.69988771264798</v>
      </c>
      <c r="C36" s="91">
        <v>673.87677113500695</v>
      </c>
      <c r="D36" s="91">
        <v>755.11717016790499</v>
      </c>
    </row>
    <row r="37" spans="1:12" s="87" customFormat="1" x14ac:dyDescent="0.25">
      <c r="A37" s="90">
        <v>2022</v>
      </c>
      <c r="B37" s="92">
        <v>908</v>
      </c>
      <c r="C37" s="92">
        <v>715</v>
      </c>
      <c r="D37" s="92">
        <v>800</v>
      </c>
    </row>
    <row r="38" spans="1:12" s="87" customFormat="1" x14ac:dyDescent="0.25">
      <c r="A38" s="90">
        <v>2023</v>
      </c>
      <c r="B38" s="91">
        <v>921.77988600157698</v>
      </c>
      <c r="C38" s="91">
        <v>729.458233218175</v>
      </c>
      <c r="D38" s="91">
        <v>814.24273818562006</v>
      </c>
    </row>
    <row r="39" spans="1:12" s="87" customFormat="1" x14ac:dyDescent="0.25">
      <c r="A39" s="90">
        <v>2024</v>
      </c>
      <c r="B39" s="92">
        <v>978.16706253143366</v>
      </c>
      <c r="C39" s="92">
        <v>778.29270260511419</v>
      </c>
      <c r="D39" s="92">
        <v>866.29099227442089</v>
      </c>
    </row>
    <row r="40" spans="1:12" s="87" customFormat="1" ht="12" thickBot="1" x14ac:dyDescent="0.3">
      <c r="A40" s="166">
        <v>2025</v>
      </c>
      <c r="B40" s="165">
        <v>1005.0992262345576</v>
      </c>
      <c r="C40" s="165">
        <v>801.40162472713314</v>
      </c>
      <c r="D40" s="165">
        <v>891.00127441301163</v>
      </c>
    </row>
    <row r="41" spans="1:12" s="87" customFormat="1" ht="12" thickBot="1" x14ac:dyDescent="0.3">
      <c r="A41" s="168" t="s">
        <v>43</v>
      </c>
      <c r="B41" s="169">
        <f>(B40-B18)/B18</f>
        <v>0.60782433451371332</v>
      </c>
      <c r="C41" s="169">
        <f>(C40-C18)/C18</f>
        <v>0.67882022944346643</v>
      </c>
      <c r="D41" s="169">
        <f>(D40-D18)/D18</f>
        <v>0.63785581901368904</v>
      </c>
      <c r="G41" s="121"/>
      <c r="H41" s="121"/>
      <c r="I41" s="121"/>
    </row>
    <row r="42" spans="1:12" ht="12" x14ac:dyDescent="0.2">
      <c r="A42" s="167" t="s">
        <v>41</v>
      </c>
      <c r="B42" s="167"/>
      <c r="C42" s="167"/>
      <c r="D42" s="167"/>
    </row>
    <row r="43" spans="1:12" ht="12" x14ac:dyDescent="0.2">
      <c r="A43" s="137" t="s">
        <v>29</v>
      </c>
      <c r="B43" s="137"/>
      <c r="C43" s="137"/>
      <c r="D43" s="137"/>
    </row>
    <row r="44" spans="1:12" ht="12" x14ac:dyDescent="0.2">
      <c r="A44" s="137" t="s">
        <v>30</v>
      </c>
      <c r="B44" s="137"/>
      <c r="C44" s="137"/>
      <c r="D44" s="137"/>
    </row>
    <row r="45" spans="1:12" ht="25.5" customHeight="1" x14ac:dyDescent="0.2">
      <c r="A45" s="137" t="s">
        <v>28</v>
      </c>
      <c r="B45" s="137"/>
      <c r="C45" s="137"/>
      <c r="D45" s="137"/>
    </row>
    <row r="46" spans="1:12" x14ac:dyDescent="0.2">
      <c r="F46" s="135"/>
    </row>
  </sheetData>
  <mergeCells count="16">
    <mergeCell ref="A2:D2"/>
    <mergeCell ref="A3:D3"/>
    <mergeCell ref="H3:N3"/>
    <mergeCell ref="F4:L4"/>
    <mergeCell ref="A5:A6"/>
    <mergeCell ref="B5:B6"/>
    <mergeCell ref="C5:C6"/>
    <mergeCell ref="D5:D6"/>
    <mergeCell ref="A44:D44"/>
    <mergeCell ref="A45:D45"/>
    <mergeCell ref="F25:I25"/>
    <mergeCell ref="F26:L27"/>
    <mergeCell ref="F28:L29"/>
    <mergeCell ref="F30:L33"/>
    <mergeCell ref="A42:D42"/>
    <mergeCell ref="A43:D4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091B-52B0-483C-8FCF-566519349475}">
  <dimension ref="A1:Y59"/>
  <sheetViews>
    <sheetView showGridLines="0" topLeftCell="K6" workbookViewId="0">
      <selection activeCell="O4" sqref="O4:Y4"/>
    </sheetView>
  </sheetViews>
  <sheetFormatPr baseColWidth="10" defaultRowHeight="15" x14ac:dyDescent="0.25"/>
  <cols>
    <col min="1" max="1" width="9.140625" customWidth="1"/>
    <col min="2" max="2" width="3.28515625" customWidth="1"/>
    <col min="3" max="3" width="7.140625" customWidth="1"/>
    <col min="4" max="4" width="11" customWidth="1"/>
    <col min="5" max="5" width="11.7109375" customWidth="1"/>
    <col min="6" max="6" width="9.42578125" customWidth="1"/>
    <col min="7" max="8" width="11.85546875" customWidth="1"/>
    <col min="9" max="9" width="8.85546875" customWidth="1"/>
    <col min="10" max="10" width="11.42578125" customWidth="1"/>
    <col min="11" max="11" width="11.7109375" customWidth="1"/>
    <col min="12" max="12" width="8.85546875" customWidth="1"/>
    <col min="13" max="13" width="9.7109375" customWidth="1"/>
  </cols>
  <sheetData>
    <row r="1" spans="1:25" x14ac:dyDescent="0.25">
      <c r="A1" s="27"/>
      <c r="B1" s="28"/>
    </row>
    <row r="2" spans="1:25" ht="35.25" customHeight="1" x14ac:dyDescent="0.25">
      <c r="A2" s="148" t="s">
        <v>44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25" x14ac:dyDescent="0.25">
      <c r="A3" s="149" t="s">
        <v>12</v>
      </c>
      <c r="B3" s="149"/>
      <c r="C3" s="29"/>
      <c r="D3" s="29"/>
      <c r="E3" s="29"/>
      <c r="F3" s="29"/>
      <c r="G3" s="29"/>
      <c r="H3" s="29"/>
      <c r="I3" s="29"/>
      <c r="J3" s="29"/>
      <c r="K3" s="29"/>
      <c r="L3" s="30"/>
    </row>
    <row r="4" spans="1:25" ht="15" customHeight="1" x14ac:dyDescent="0.25">
      <c r="A4" s="150" t="s">
        <v>13</v>
      </c>
      <c r="B4" s="151"/>
      <c r="C4" s="152"/>
      <c r="D4" s="156" t="s">
        <v>0</v>
      </c>
      <c r="E4" s="157"/>
      <c r="F4" s="158"/>
      <c r="G4" s="31" t="s">
        <v>1</v>
      </c>
      <c r="H4" s="32"/>
      <c r="I4" s="32"/>
      <c r="J4" s="33" t="s">
        <v>2</v>
      </c>
      <c r="K4" s="32"/>
      <c r="L4" s="34"/>
      <c r="O4" s="159" t="s">
        <v>45</v>
      </c>
      <c r="P4" s="159"/>
      <c r="Q4" s="159"/>
      <c r="R4" s="159"/>
      <c r="S4" s="159"/>
      <c r="T4" s="159"/>
      <c r="U4" s="159"/>
      <c r="V4" s="159"/>
      <c r="W4" s="159"/>
      <c r="X4" s="159"/>
      <c r="Y4" s="159"/>
    </row>
    <row r="5" spans="1:25" ht="78" customHeight="1" x14ac:dyDescent="0.25">
      <c r="A5" s="153"/>
      <c r="B5" s="154"/>
      <c r="C5" s="155"/>
      <c r="D5" s="35" t="s">
        <v>14</v>
      </c>
      <c r="E5" s="36" t="s">
        <v>15</v>
      </c>
      <c r="F5" s="37" t="s">
        <v>16</v>
      </c>
      <c r="G5" s="38" t="s">
        <v>14</v>
      </c>
      <c r="H5" s="36" t="s">
        <v>15</v>
      </c>
      <c r="I5" s="39" t="s">
        <v>16</v>
      </c>
      <c r="J5" s="35" t="s">
        <v>14</v>
      </c>
      <c r="K5" s="36" t="s">
        <v>15</v>
      </c>
      <c r="L5" s="39" t="s">
        <v>16</v>
      </c>
    </row>
    <row r="6" spans="1:25" x14ac:dyDescent="0.25">
      <c r="A6" s="160" t="s">
        <v>17</v>
      </c>
      <c r="B6" s="161"/>
      <c r="C6" s="162"/>
      <c r="D6" s="40">
        <v>752137</v>
      </c>
      <c r="E6" s="40">
        <v>7838</v>
      </c>
      <c r="F6" s="40">
        <v>759975</v>
      </c>
      <c r="G6" s="40">
        <v>631518</v>
      </c>
      <c r="H6" s="40">
        <v>114349</v>
      </c>
      <c r="I6" s="40">
        <v>745867</v>
      </c>
      <c r="J6" s="40">
        <v>1383655</v>
      </c>
      <c r="K6" s="40">
        <v>122187</v>
      </c>
      <c r="L6" s="40">
        <v>1505842</v>
      </c>
    </row>
    <row r="7" spans="1:25" x14ac:dyDescent="0.25">
      <c r="A7" s="44">
        <v>100</v>
      </c>
      <c r="B7" s="45" t="s">
        <v>18</v>
      </c>
      <c r="C7" s="46">
        <f>A7+99</f>
        <v>199</v>
      </c>
      <c r="D7" s="47">
        <v>380078</v>
      </c>
      <c r="E7" s="48">
        <v>7734</v>
      </c>
      <c r="F7" s="49">
        <v>387812</v>
      </c>
      <c r="G7" s="49">
        <v>501098</v>
      </c>
      <c r="H7" s="47">
        <v>105313</v>
      </c>
      <c r="I7" s="48">
        <v>606411</v>
      </c>
      <c r="J7" s="50">
        <v>881176</v>
      </c>
      <c r="K7" s="51">
        <v>113047</v>
      </c>
      <c r="L7" s="52">
        <v>994223</v>
      </c>
    </row>
    <row r="8" spans="1:25" x14ac:dyDescent="0.25">
      <c r="A8" s="44">
        <f>A7+100</f>
        <v>200</v>
      </c>
      <c r="B8" s="45" t="s">
        <v>18</v>
      </c>
      <c r="C8" s="46">
        <f>C7+100</f>
        <v>299</v>
      </c>
      <c r="D8" s="53">
        <v>241163</v>
      </c>
      <c r="E8" s="54">
        <v>4273</v>
      </c>
      <c r="F8" s="41">
        <v>245436</v>
      </c>
      <c r="G8" s="41">
        <v>477747</v>
      </c>
      <c r="H8" s="53">
        <v>83833</v>
      </c>
      <c r="I8" s="54">
        <v>561580</v>
      </c>
      <c r="J8" s="42">
        <v>718910</v>
      </c>
      <c r="K8" s="43">
        <v>88106</v>
      </c>
      <c r="L8" s="55">
        <v>807016</v>
      </c>
    </row>
    <row r="9" spans="1:25" x14ac:dyDescent="0.25">
      <c r="A9" s="44">
        <f t="shared" ref="A9:A25" si="0">A8+100</f>
        <v>300</v>
      </c>
      <c r="B9" s="45" t="s">
        <v>18</v>
      </c>
      <c r="C9" s="46">
        <f t="shared" ref="C9:C21" si="1">C8+100</f>
        <v>399</v>
      </c>
      <c r="D9" s="47">
        <v>195362</v>
      </c>
      <c r="E9" s="48">
        <v>7810</v>
      </c>
      <c r="F9" s="49">
        <v>203172</v>
      </c>
      <c r="G9" s="49">
        <v>423930</v>
      </c>
      <c r="H9" s="47">
        <v>131379</v>
      </c>
      <c r="I9" s="48">
        <v>555309</v>
      </c>
      <c r="J9" s="50">
        <v>619292</v>
      </c>
      <c r="K9" s="51">
        <v>139189</v>
      </c>
      <c r="L9" s="52">
        <v>758481</v>
      </c>
    </row>
    <row r="10" spans="1:25" x14ac:dyDescent="0.25">
      <c r="A10" s="44">
        <f t="shared" si="0"/>
        <v>400</v>
      </c>
      <c r="B10" s="45" t="s">
        <v>18</v>
      </c>
      <c r="C10" s="46">
        <f t="shared" si="1"/>
        <v>499</v>
      </c>
      <c r="D10" s="53">
        <v>145658</v>
      </c>
      <c r="E10" s="54">
        <v>1838</v>
      </c>
      <c r="F10" s="41">
        <v>147496</v>
      </c>
      <c r="G10" s="41">
        <v>363780</v>
      </c>
      <c r="H10" s="53">
        <v>71399</v>
      </c>
      <c r="I10" s="54">
        <v>435179</v>
      </c>
      <c r="J10" s="42">
        <v>509438</v>
      </c>
      <c r="K10" s="43">
        <v>73237</v>
      </c>
      <c r="L10" s="55">
        <v>582675</v>
      </c>
    </row>
    <row r="11" spans="1:25" x14ac:dyDescent="0.25">
      <c r="A11" s="44">
        <f t="shared" si="0"/>
        <v>500</v>
      </c>
      <c r="B11" s="45" t="s">
        <v>18</v>
      </c>
      <c r="C11" s="46">
        <f t="shared" si="1"/>
        <v>599</v>
      </c>
      <c r="D11" s="47">
        <v>138234</v>
      </c>
      <c r="E11" s="48">
        <v>1007</v>
      </c>
      <c r="F11" s="49">
        <v>139241</v>
      </c>
      <c r="G11" s="49">
        <v>336976</v>
      </c>
      <c r="H11" s="47">
        <v>38373</v>
      </c>
      <c r="I11" s="48">
        <v>375349</v>
      </c>
      <c r="J11" s="50">
        <v>475210</v>
      </c>
      <c r="K11" s="51">
        <v>39380</v>
      </c>
      <c r="L11" s="52">
        <v>514590</v>
      </c>
    </row>
    <row r="12" spans="1:25" x14ac:dyDescent="0.25">
      <c r="A12" s="44">
        <f t="shared" si="0"/>
        <v>600</v>
      </c>
      <c r="B12" s="45" t="s">
        <v>18</v>
      </c>
      <c r="C12" s="46">
        <f t="shared" si="1"/>
        <v>699</v>
      </c>
      <c r="D12" s="53">
        <v>148285</v>
      </c>
      <c r="E12" s="54">
        <v>536</v>
      </c>
      <c r="F12" s="41">
        <v>148821</v>
      </c>
      <c r="G12" s="41">
        <v>332874</v>
      </c>
      <c r="H12" s="53">
        <v>35192</v>
      </c>
      <c r="I12" s="54">
        <v>368066</v>
      </c>
      <c r="J12" s="42">
        <v>481159</v>
      </c>
      <c r="K12" s="43">
        <v>35728</v>
      </c>
      <c r="L12" s="55">
        <v>516887</v>
      </c>
    </row>
    <row r="13" spans="1:25" x14ac:dyDescent="0.25">
      <c r="A13" s="44">
        <f t="shared" si="0"/>
        <v>700</v>
      </c>
      <c r="B13" s="45" t="s">
        <v>18</v>
      </c>
      <c r="C13" s="46">
        <f t="shared" si="1"/>
        <v>799</v>
      </c>
      <c r="D13" s="47">
        <v>210245</v>
      </c>
      <c r="E13" s="48">
        <v>361</v>
      </c>
      <c r="F13" s="49">
        <v>210606</v>
      </c>
      <c r="G13" s="49">
        <v>428835</v>
      </c>
      <c r="H13" s="47">
        <v>29421</v>
      </c>
      <c r="I13" s="48">
        <v>458256</v>
      </c>
      <c r="J13" s="50">
        <v>639080</v>
      </c>
      <c r="K13" s="51">
        <v>29782</v>
      </c>
      <c r="L13" s="52">
        <v>668862</v>
      </c>
    </row>
    <row r="14" spans="1:25" x14ac:dyDescent="0.25">
      <c r="A14" s="44">
        <f t="shared" si="0"/>
        <v>800</v>
      </c>
      <c r="B14" s="45" t="s">
        <v>18</v>
      </c>
      <c r="C14" s="46">
        <f t="shared" si="1"/>
        <v>899</v>
      </c>
      <c r="D14" s="53">
        <v>266066</v>
      </c>
      <c r="E14" s="54">
        <v>205</v>
      </c>
      <c r="F14" s="41">
        <v>266271</v>
      </c>
      <c r="G14" s="41">
        <v>709697</v>
      </c>
      <c r="H14" s="53">
        <v>17122</v>
      </c>
      <c r="I14" s="54">
        <v>726819</v>
      </c>
      <c r="J14" s="42">
        <v>975763</v>
      </c>
      <c r="K14" s="43">
        <v>17327</v>
      </c>
      <c r="L14" s="55">
        <v>993090</v>
      </c>
    </row>
    <row r="15" spans="1:25" x14ac:dyDescent="0.25">
      <c r="A15" s="44">
        <f t="shared" si="0"/>
        <v>900</v>
      </c>
      <c r="B15" s="45" t="s">
        <v>18</v>
      </c>
      <c r="C15" s="46">
        <f t="shared" si="1"/>
        <v>999</v>
      </c>
      <c r="D15" s="47">
        <v>399959</v>
      </c>
      <c r="E15" s="48">
        <v>113</v>
      </c>
      <c r="F15" s="49">
        <v>400072</v>
      </c>
      <c r="G15" s="49">
        <v>784092</v>
      </c>
      <c r="H15" s="47">
        <v>8263</v>
      </c>
      <c r="I15" s="48">
        <v>792355</v>
      </c>
      <c r="J15" s="50">
        <v>1184051</v>
      </c>
      <c r="K15" s="51">
        <v>8376</v>
      </c>
      <c r="L15" s="52">
        <v>1192427</v>
      </c>
    </row>
    <row r="16" spans="1:25" x14ac:dyDescent="0.25">
      <c r="A16" s="44">
        <f t="shared" si="0"/>
        <v>1000</v>
      </c>
      <c r="B16" s="45" t="s">
        <v>18</v>
      </c>
      <c r="C16" s="46">
        <f t="shared" si="1"/>
        <v>1099</v>
      </c>
      <c r="D16" s="53">
        <v>408575</v>
      </c>
      <c r="E16" s="54">
        <v>241</v>
      </c>
      <c r="F16" s="41">
        <v>408816</v>
      </c>
      <c r="G16" s="41">
        <v>574506</v>
      </c>
      <c r="H16" s="53">
        <v>5345</v>
      </c>
      <c r="I16" s="54">
        <v>579851</v>
      </c>
      <c r="J16" s="42">
        <v>983081</v>
      </c>
      <c r="K16" s="43">
        <v>5586</v>
      </c>
      <c r="L16" s="55">
        <v>988667</v>
      </c>
    </row>
    <row r="17" spans="1:24" x14ac:dyDescent="0.25">
      <c r="A17" s="44">
        <f t="shared" si="0"/>
        <v>1100</v>
      </c>
      <c r="B17" s="45" t="s">
        <v>18</v>
      </c>
      <c r="C17" s="46">
        <f t="shared" si="1"/>
        <v>1199</v>
      </c>
      <c r="D17" s="47">
        <v>414198</v>
      </c>
      <c r="E17" s="48">
        <v>7</v>
      </c>
      <c r="F17" s="49">
        <v>414205</v>
      </c>
      <c r="G17" s="49">
        <v>451201</v>
      </c>
      <c r="H17" s="47">
        <v>379</v>
      </c>
      <c r="I17" s="48">
        <v>451580</v>
      </c>
      <c r="J17" s="50">
        <v>865399</v>
      </c>
      <c r="K17" s="51">
        <v>386</v>
      </c>
      <c r="L17" s="52">
        <v>865785</v>
      </c>
    </row>
    <row r="18" spans="1:24" x14ac:dyDescent="0.25">
      <c r="A18" s="44">
        <f t="shared" si="0"/>
        <v>1200</v>
      </c>
      <c r="B18" s="45" t="s">
        <v>18</v>
      </c>
      <c r="C18" s="46">
        <f t="shared" si="1"/>
        <v>1299</v>
      </c>
      <c r="D18" s="53">
        <v>470506</v>
      </c>
      <c r="E18" s="54">
        <v>1</v>
      </c>
      <c r="F18" s="41">
        <v>470507</v>
      </c>
      <c r="G18" s="41">
        <v>421490</v>
      </c>
      <c r="H18" s="53">
        <v>103</v>
      </c>
      <c r="I18" s="54">
        <v>421593</v>
      </c>
      <c r="J18" s="42">
        <v>891996</v>
      </c>
      <c r="K18" s="43">
        <v>104</v>
      </c>
      <c r="L18" s="55">
        <v>892100</v>
      </c>
    </row>
    <row r="19" spans="1:24" x14ac:dyDescent="0.25">
      <c r="A19" s="44">
        <f t="shared" si="0"/>
        <v>1300</v>
      </c>
      <c r="B19" s="45" t="s">
        <v>18</v>
      </c>
      <c r="C19" s="46">
        <f t="shared" si="1"/>
        <v>1399</v>
      </c>
      <c r="D19" s="47">
        <v>550156</v>
      </c>
      <c r="E19" s="48">
        <v>4</v>
      </c>
      <c r="F19" s="49">
        <v>550160</v>
      </c>
      <c r="G19" s="49">
        <v>421795</v>
      </c>
      <c r="H19" s="47">
        <v>78</v>
      </c>
      <c r="I19" s="48">
        <v>421873</v>
      </c>
      <c r="J19" s="50">
        <v>971951</v>
      </c>
      <c r="K19" s="51">
        <v>82</v>
      </c>
      <c r="L19" s="52">
        <v>972033</v>
      </c>
    </row>
    <row r="20" spans="1:24" x14ac:dyDescent="0.25">
      <c r="A20" s="44">
        <f t="shared" si="0"/>
        <v>1400</v>
      </c>
      <c r="B20" s="45" t="s">
        <v>18</v>
      </c>
      <c r="C20" s="46">
        <f t="shared" si="1"/>
        <v>1499</v>
      </c>
      <c r="D20" s="53">
        <v>588155</v>
      </c>
      <c r="E20" s="54">
        <v>0</v>
      </c>
      <c r="F20" s="41">
        <v>588155</v>
      </c>
      <c r="G20" s="41">
        <v>396832</v>
      </c>
      <c r="H20" s="53">
        <v>39</v>
      </c>
      <c r="I20" s="54">
        <v>396871</v>
      </c>
      <c r="J20" s="42">
        <v>984987</v>
      </c>
      <c r="K20" s="43">
        <v>39</v>
      </c>
      <c r="L20" s="55">
        <v>985026</v>
      </c>
    </row>
    <row r="21" spans="1:24" x14ac:dyDescent="0.25">
      <c r="A21" s="44">
        <f t="shared" si="0"/>
        <v>1500</v>
      </c>
      <c r="B21" s="45" t="s">
        <v>19</v>
      </c>
      <c r="C21" s="46">
        <f t="shared" si="1"/>
        <v>1599</v>
      </c>
      <c r="D21" s="47">
        <v>497600</v>
      </c>
      <c r="E21" s="48">
        <v>0</v>
      </c>
      <c r="F21" s="49">
        <v>497600</v>
      </c>
      <c r="G21" s="49">
        <v>317051</v>
      </c>
      <c r="H21" s="47">
        <v>23</v>
      </c>
      <c r="I21" s="48">
        <v>317074</v>
      </c>
      <c r="J21" s="50">
        <v>814651</v>
      </c>
      <c r="K21" s="51">
        <v>23</v>
      </c>
      <c r="L21" s="52">
        <v>814674</v>
      </c>
    </row>
    <row r="22" spans="1:24" x14ac:dyDescent="0.25">
      <c r="A22" s="44">
        <f t="shared" si="0"/>
        <v>1600</v>
      </c>
      <c r="B22" s="45" t="s">
        <v>19</v>
      </c>
      <c r="C22" s="46">
        <v>1699</v>
      </c>
      <c r="D22" s="53">
        <v>390691</v>
      </c>
      <c r="E22" s="54">
        <v>0</v>
      </c>
      <c r="F22" s="41">
        <v>390691</v>
      </c>
      <c r="G22" s="41">
        <v>219310</v>
      </c>
      <c r="H22" s="53">
        <v>14</v>
      </c>
      <c r="I22" s="54">
        <v>219324</v>
      </c>
      <c r="J22" s="42">
        <v>610001</v>
      </c>
      <c r="K22" s="43">
        <v>14</v>
      </c>
      <c r="L22" s="55">
        <v>610015</v>
      </c>
    </row>
    <row r="23" spans="1:24" x14ac:dyDescent="0.25">
      <c r="A23" s="44">
        <v>1700</v>
      </c>
      <c r="B23" s="45" t="s">
        <v>19</v>
      </c>
      <c r="C23" s="46">
        <v>1799</v>
      </c>
      <c r="D23" s="47">
        <v>291799</v>
      </c>
      <c r="E23" s="48">
        <v>0</v>
      </c>
      <c r="F23" s="49">
        <v>291799</v>
      </c>
      <c r="G23" s="49">
        <v>138387</v>
      </c>
      <c r="H23" s="47">
        <v>2</v>
      </c>
      <c r="I23" s="48">
        <v>138389</v>
      </c>
      <c r="J23" s="50">
        <v>430186</v>
      </c>
      <c r="K23" s="51">
        <v>2</v>
      </c>
      <c r="L23" s="52">
        <v>430188</v>
      </c>
      <c r="O23" s="136" t="s">
        <v>9</v>
      </c>
      <c r="P23" s="136"/>
      <c r="Q23" s="136"/>
      <c r="R23" s="136"/>
      <c r="S23" s="136"/>
      <c r="T23" s="136"/>
      <c r="U23" s="136"/>
      <c r="V23" s="136"/>
      <c r="W23" s="136"/>
      <c r="X23" s="136"/>
    </row>
    <row r="24" spans="1:24" x14ac:dyDescent="0.25">
      <c r="A24" s="44">
        <f t="shared" si="0"/>
        <v>1800</v>
      </c>
      <c r="B24" s="45" t="s">
        <v>19</v>
      </c>
      <c r="C24" s="46">
        <v>1899</v>
      </c>
      <c r="D24" s="53">
        <v>147101</v>
      </c>
      <c r="E24" s="54">
        <v>0</v>
      </c>
      <c r="F24" s="41">
        <v>147101</v>
      </c>
      <c r="G24" s="41">
        <v>66539</v>
      </c>
      <c r="H24" s="53">
        <v>4</v>
      </c>
      <c r="I24" s="54">
        <v>66543</v>
      </c>
      <c r="J24" s="42">
        <v>213640</v>
      </c>
      <c r="K24" s="43">
        <v>4</v>
      </c>
      <c r="L24" s="55">
        <v>213644</v>
      </c>
      <c r="O24" s="137" t="s">
        <v>10</v>
      </c>
      <c r="P24" s="137"/>
      <c r="Q24" s="137"/>
      <c r="R24" s="137"/>
      <c r="S24" s="137"/>
      <c r="T24" s="137"/>
      <c r="U24" s="137"/>
      <c r="V24" s="137"/>
      <c r="W24" s="137"/>
      <c r="X24" s="137"/>
    </row>
    <row r="25" spans="1:24" x14ac:dyDescent="0.25">
      <c r="A25" s="44">
        <f t="shared" si="0"/>
        <v>1900</v>
      </c>
      <c r="B25" s="45" t="s">
        <v>19</v>
      </c>
      <c r="C25" s="46">
        <v>1999</v>
      </c>
      <c r="D25" s="47">
        <v>91405</v>
      </c>
      <c r="E25" s="48">
        <v>0</v>
      </c>
      <c r="F25" s="49">
        <v>91405</v>
      </c>
      <c r="G25" s="49">
        <v>34905</v>
      </c>
      <c r="H25" s="47">
        <v>4</v>
      </c>
      <c r="I25" s="48">
        <v>34909</v>
      </c>
      <c r="J25" s="50">
        <v>126310</v>
      </c>
      <c r="K25" s="51">
        <v>4</v>
      </c>
      <c r="L25" s="52">
        <v>126314</v>
      </c>
      <c r="O25" s="163" t="s">
        <v>11</v>
      </c>
      <c r="P25" s="163"/>
      <c r="Q25" s="163"/>
      <c r="R25" s="163"/>
      <c r="S25" s="163"/>
      <c r="T25" s="163"/>
      <c r="U25" s="163"/>
      <c r="V25" s="163"/>
      <c r="W25" s="163"/>
      <c r="X25" s="163"/>
    </row>
    <row r="26" spans="1:24" x14ac:dyDescent="0.25">
      <c r="A26" s="44">
        <v>2000</v>
      </c>
      <c r="B26" s="45" t="s">
        <v>20</v>
      </c>
      <c r="C26" s="56" t="s">
        <v>21</v>
      </c>
      <c r="D26" s="53">
        <v>88251</v>
      </c>
      <c r="E26" s="54">
        <v>0</v>
      </c>
      <c r="F26" s="41">
        <v>88251</v>
      </c>
      <c r="G26" s="41">
        <v>46657</v>
      </c>
      <c r="H26" s="53">
        <v>3</v>
      </c>
      <c r="I26" s="54">
        <v>46660</v>
      </c>
      <c r="J26" s="43">
        <v>134908</v>
      </c>
      <c r="K26" s="43">
        <v>3</v>
      </c>
      <c r="L26" s="55">
        <v>134911</v>
      </c>
      <c r="O26" s="163"/>
      <c r="P26" s="163"/>
      <c r="Q26" s="163"/>
      <c r="R26" s="163"/>
      <c r="S26" s="163"/>
      <c r="T26" s="163"/>
      <c r="U26" s="163"/>
      <c r="V26" s="163"/>
      <c r="W26" s="163"/>
      <c r="X26" s="163"/>
    </row>
    <row r="27" spans="1:24" x14ac:dyDescent="0.25">
      <c r="A27" s="57"/>
      <c r="B27" s="58" t="s">
        <v>22</v>
      </c>
      <c r="C27" s="59"/>
      <c r="D27" s="48">
        <v>6815624</v>
      </c>
      <c r="E27" s="48">
        <v>31968</v>
      </c>
      <c r="F27" s="49">
        <v>6847592</v>
      </c>
      <c r="G27" s="48">
        <v>8079220</v>
      </c>
      <c r="H27" s="48">
        <v>640638</v>
      </c>
      <c r="I27" s="48">
        <v>8719858</v>
      </c>
      <c r="J27" s="48">
        <v>14894844</v>
      </c>
      <c r="K27" s="48">
        <v>672606</v>
      </c>
      <c r="L27" s="48">
        <v>15567450</v>
      </c>
    </row>
    <row r="28" spans="1:24" x14ac:dyDescent="0.25">
      <c r="A28" s="57"/>
      <c r="B28" s="60" t="s">
        <v>23</v>
      </c>
      <c r="C28" s="59"/>
      <c r="D28" s="61">
        <v>1008.6600496506229</v>
      </c>
      <c r="E28" s="61">
        <v>245.92650556806865</v>
      </c>
      <c r="F28" s="61">
        <v>1005.0992262345576</v>
      </c>
      <c r="G28" s="61">
        <v>838.4717441807486</v>
      </c>
      <c r="H28" s="61">
        <v>333.90258393975427</v>
      </c>
      <c r="I28" s="61">
        <v>801.40162472713314</v>
      </c>
      <c r="J28" s="61">
        <v>916.34698069080662</v>
      </c>
      <c r="K28" s="61">
        <v>329.72120691756555</v>
      </c>
      <c r="L28" s="62">
        <v>891.00127441301163</v>
      </c>
    </row>
    <row r="29" spans="1:24" ht="15" hidden="1" customHeight="1" x14ac:dyDescent="0.25">
      <c r="A29" s="57"/>
      <c r="B29" s="58" t="s">
        <v>24</v>
      </c>
      <c r="C29" s="59"/>
      <c r="D29" s="63"/>
      <c r="E29" s="64"/>
      <c r="F29" s="65"/>
      <c r="G29" s="63"/>
      <c r="H29" s="63"/>
      <c r="I29" s="63"/>
      <c r="J29" s="51"/>
      <c r="K29" s="51"/>
      <c r="L29" s="66"/>
    </row>
    <row r="30" spans="1:24" x14ac:dyDescent="0.25">
      <c r="A30" s="67"/>
      <c r="B30" s="68" t="s">
        <v>25</v>
      </c>
      <c r="C30" s="69"/>
      <c r="D30" s="70">
        <f>D27+D29</f>
        <v>6815624</v>
      </c>
      <c r="E30" s="70">
        <f t="shared" ref="E30:L30" si="2">E27+E29</f>
        <v>31968</v>
      </c>
      <c r="F30" s="70">
        <f t="shared" si="2"/>
        <v>6847592</v>
      </c>
      <c r="G30" s="70">
        <f t="shared" si="2"/>
        <v>8079220</v>
      </c>
      <c r="H30" s="70">
        <f t="shared" si="2"/>
        <v>640638</v>
      </c>
      <c r="I30" s="70">
        <f t="shared" si="2"/>
        <v>8719858</v>
      </c>
      <c r="J30" s="70">
        <f t="shared" si="2"/>
        <v>14894844</v>
      </c>
      <c r="K30" s="70">
        <f t="shared" si="2"/>
        <v>672606</v>
      </c>
      <c r="L30" s="71">
        <f t="shared" si="2"/>
        <v>15567450</v>
      </c>
    </row>
    <row r="31" spans="1:24" x14ac:dyDescent="0.25">
      <c r="A31" s="164" t="s">
        <v>26</v>
      </c>
      <c r="B31" s="164"/>
      <c r="C31" s="164"/>
      <c r="D31" s="29"/>
      <c r="E31" s="29"/>
      <c r="F31" s="29"/>
      <c r="G31" s="29"/>
      <c r="H31" s="29"/>
      <c r="I31" s="29"/>
      <c r="J31" s="29"/>
      <c r="K31" s="29"/>
      <c r="N31" s="72"/>
      <c r="O31" s="72"/>
    </row>
    <row r="32" spans="1:24" ht="15" customHeight="1" x14ac:dyDescent="0.25">
      <c r="A32" s="150" t="s">
        <v>27</v>
      </c>
      <c r="B32" s="151"/>
      <c r="C32" s="152"/>
      <c r="D32" s="73" t="str">
        <f>D4</f>
        <v>Hommes</v>
      </c>
      <c r="E32" s="31"/>
      <c r="F32" s="34"/>
      <c r="G32" s="31" t="str">
        <f>G4</f>
        <v>Femmes</v>
      </c>
      <c r="H32" s="32"/>
      <c r="I32" s="32"/>
      <c r="J32" s="33" t="s">
        <v>2</v>
      </c>
      <c r="K32" s="32"/>
      <c r="L32" s="34"/>
      <c r="N32" s="74"/>
      <c r="O32" s="74"/>
    </row>
    <row r="33" spans="1:17" ht="67.5" x14ac:dyDescent="0.25">
      <c r="A33" s="153"/>
      <c r="B33" s="154"/>
      <c r="C33" s="155"/>
      <c r="D33" s="35" t="s">
        <v>14</v>
      </c>
      <c r="E33" s="36" t="s">
        <v>15</v>
      </c>
      <c r="F33" s="37" t="s">
        <v>16</v>
      </c>
      <c r="G33" s="35" t="s">
        <v>14</v>
      </c>
      <c r="H33" s="36" t="s">
        <v>15</v>
      </c>
      <c r="I33" s="37" t="s">
        <v>16</v>
      </c>
      <c r="J33" s="35" t="s">
        <v>14</v>
      </c>
      <c r="K33" s="36" t="s">
        <v>15</v>
      </c>
      <c r="L33" s="37" t="s">
        <v>16</v>
      </c>
    </row>
    <row r="34" spans="1:17" x14ac:dyDescent="0.25">
      <c r="A34" s="160" t="s">
        <v>17</v>
      </c>
      <c r="B34" s="161"/>
      <c r="C34" s="162"/>
      <c r="D34" s="75">
        <f t="shared" ref="D34:L49" si="3">D6/D$30</f>
        <v>0.11035482591175805</v>
      </c>
      <c r="E34" s="75">
        <f t="shared" si="3"/>
        <v>0.24518268268268267</v>
      </c>
      <c r="F34" s="75">
        <f t="shared" si="3"/>
        <v>0.11098427009085822</v>
      </c>
      <c r="G34" s="75">
        <f t="shared" si="3"/>
        <v>7.8165714016947177E-2</v>
      </c>
      <c r="H34" s="75">
        <f t="shared" si="3"/>
        <v>0.17849237791077019</v>
      </c>
      <c r="I34" s="75">
        <f t="shared" si="3"/>
        <v>8.553659933453045E-2</v>
      </c>
      <c r="J34" s="75">
        <f t="shared" si="3"/>
        <v>9.2894897052966788E-2</v>
      </c>
      <c r="K34" s="75">
        <f t="shared" si="3"/>
        <v>0.18166207259524891</v>
      </c>
      <c r="L34" s="76">
        <f t="shared" si="3"/>
        <v>9.6730164542041253E-2</v>
      </c>
    </row>
    <row r="35" spans="1:17" x14ac:dyDescent="0.25">
      <c r="A35" s="44">
        <v>100</v>
      </c>
      <c r="B35" s="45" t="s">
        <v>18</v>
      </c>
      <c r="C35" s="46">
        <f>A35+99</f>
        <v>199</v>
      </c>
      <c r="D35" s="77">
        <f t="shared" si="3"/>
        <v>5.5765693647419519E-2</v>
      </c>
      <c r="E35" s="77">
        <f t="shared" si="3"/>
        <v>0.24192942942942944</v>
      </c>
      <c r="F35" s="77">
        <f t="shared" si="3"/>
        <v>5.6634799503241434E-2</v>
      </c>
      <c r="G35" s="77">
        <f t="shared" si="3"/>
        <v>6.2023066583160258E-2</v>
      </c>
      <c r="H35" s="77">
        <f t="shared" si="3"/>
        <v>0.16438768852300364</v>
      </c>
      <c r="I35" s="77">
        <f t="shared" si="3"/>
        <v>6.9543678348890539E-2</v>
      </c>
      <c r="J35" s="77">
        <f t="shared" si="3"/>
        <v>5.9159800532318431E-2</v>
      </c>
      <c r="K35" s="77">
        <f t="shared" si="3"/>
        <v>0.1680731364275668</v>
      </c>
      <c r="L35" s="78">
        <f t="shared" si="3"/>
        <v>6.3865501414811038E-2</v>
      </c>
      <c r="P35" s="79"/>
    </row>
    <row r="36" spans="1:17" x14ac:dyDescent="0.25">
      <c r="A36" s="44">
        <f>A35+100</f>
        <v>200</v>
      </c>
      <c r="B36" s="45" t="s">
        <v>18</v>
      </c>
      <c r="C36" s="46">
        <f>C35+100</f>
        <v>299</v>
      </c>
      <c r="D36" s="75">
        <f t="shared" si="3"/>
        <v>3.5383847465763958E-2</v>
      </c>
      <c r="E36" s="75">
        <f t="shared" si="3"/>
        <v>0.13366491491491492</v>
      </c>
      <c r="F36" s="75">
        <f t="shared" si="3"/>
        <v>3.5842672869528441E-2</v>
      </c>
      <c r="G36" s="75">
        <f t="shared" si="3"/>
        <v>5.9132812325942356E-2</v>
      </c>
      <c r="H36" s="75">
        <f t="shared" si="3"/>
        <v>0.13085861282034472</v>
      </c>
      <c r="I36" s="75">
        <f t="shared" si="3"/>
        <v>6.4402424901873395E-2</v>
      </c>
      <c r="J36" s="75">
        <f t="shared" si="3"/>
        <v>4.826569516270194E-2</v>
      </c>
      <c r="K36" s="75">
        <f t="shared" si="3"/>
        <v>0.13099199234024078</v>
      </c>
      <c r="L36" s="76">
        <f t="shared" si="3"/>
        <v>5.1839960944149492E-2</v>
      </c>
    </row>
    <row r="37" spans="1:17" x14ac:dyDescent="0.25">
      <c r="A37" s="44">
        <f t="shared" ref="A37:A53" si="4">A36+100</f>
        <v>300</v>
      </c>
      <c r="B37" s="45" t="s">
        <v>18</v>
      </c>
      <c r="C37" s="46">
        <f t="shared" ref="C37:C49" si="5">C36+100</f>
        <v>399</v>
      </c>
      <c r="D37" s="77">
        <f t="shared" si="3"/>
        <v>2.8663846479794072E-2</v>
      </c>
      <c r="E37" s="77">
        <f t="shared" si="3"/>
        <v>0.2443068068068068</v>
      </c>
      <c r="F37" s="77">
        <f t="shared" si="3"/>
        <v>2.9670576167505305E-2</v>
      </c>
      <c r="G37" s="77">
        <f t="shared" si="3"/>
        <v>5.2471649490916206E-2</v>
      </c>
      <c r="H37" s="77">
        <f t="shared" si="3"/>
        <v>0.2050752531070589</v>
      </c>
      <c r="I37" s="77">
        <f t="shared" si="3"/>
        <v>6.3683261814584599E-2</v>
      </c>
      <c r="J37" s="77">
        <f t="shared" si="3"/>
        <v>4.157760900349141E-2</v>
      </c>
      <c r="K37" s="77">
        <f t="shared" si="3"/>
        <v>0.20693987267434427</v>
      </c>
      <c r="L37" s="78">
        <f t="shared" si="3"/>
        <v>4.8722237746066314E-2</v>
      </c>
    </row>
    <row r="38" spans="1:17" x14ac:dyDescent="0.25">
      <c r="A38" s="44">
        <f t="shared" si="4"/>
        <v>400</v>
      </c>
      <c r="B38" s="45" t="s">
        <v>18</v>
      </c>
      <c r="C38" s="46">
        <f t="shared" si="5"/>
        <v>499</v>
      </c>
      <c r="D38" s="75">
        <f t="shared" si="3"/>
        <v>2.1371190664273735E-2</v>
      </c>
      <c r="E38" s="75">
        <f t="shared" si="3"/>
        <v>5.7494994994994997E-2</v>
      </c>
      <c r="F38" s="75">
        <f t="shared" si="3"/>
        <v>2.1539834733144147E-2</v>
      </c>
      <c r="G38" s="75">
        <f t="shared" si="3"/>
        <v>4.5026623857253548E-2</v>
      </c>
      <c r="H38" s="75">
        <f t="shared" si="3"/>
        <v>0.11144983594479253</v>
      </c>
      <c r="I38" s="75">
        <f t="shared" si="3"/>
        <v>4.9906661324072017E-2</v>
      </c>
      <c r="J38" s="75">
        <f t="shared" si="3"/>
        <v>3.420230517352179E-2</v>
      </c>
      <c r="K38" s="75">
        <f t="shared" si="3"/>
        <v>0.10888543961843933</v>
      </c>
      <c r="L38" s="76">
        <f t="shared" si="3"/>
        <v>3.7429058709037129E-2</v>
      </c>
      <c r="Q38" s="79"/>
    </row>
    <row r="39" spans="1:17" x14ac:dyDescent="0.25">
      <c r="A39" s="44">
        <f t="shared" si="4"/>
        <v>500</v>
      </c>
      <c r="B39" s="45" t="s">
        <v>18</v>
      </c>
      <c r="C39" s="46">
        <f t="shared" si="5"/>
        <v>599</v>
      </c>
      <c r="D39" s="77">
        <f t="shared" si="3"/>
        <v>2.0281928697944606E-2</v>
      </c>
      <c r="E39" s="77">
        <f t="shared" si="3"/>
        <v>3.1500250250250252E-2</v>
      </c>
      <c r="F39" s="77">
        <f t="shared" si="3"/>
        <v>2.0334301459549575E-2</v>
      </c>
      <c r="G39" s="77">
        <f t="shared" si="3"/>
        <v>4.1708976856676759E-2</v>
      </c>
      <c r="H39" s="77">
        <f t="shared" si="3"/>
        <v>5.9898101579987449E-2</v>
      </c>
      <c r="I39" s="77">
        <f t="shared" si="3"/>
        <v>4.3045311058964496E-2</v>
      </c>
      <c r="J39" s="77">
        <f t="shared" si="3"/>
        <v>3.1904328773097589E-2</v>
      </c>
      <c r="K39" s="77">
        <f t="shared" si="3"/>
        <v>5.8548392372354693E-2</v>
      </c>
      <c r="L39" s="78">
        <f t="shared" si="3"/>
        <v>3.3055510054633225E-2</v>
      </c>
    </row>
    <row r="40" spans="1:17" x14ac:dyDescent="0.25">
      <c r="A40" s="44">
        <f t="shared" si="4"/>
        <v>600</v>
      </c>
      <c r="B40" s="45" t="s">
        <v>18</v>
      </c>
      <c r="C40" s="46">
        <f t="shared" si="5"/>
        <v>699</v>
      </c>
      <c r="D40" s="75">
        <f t="shared" si="3"/>
        <v>2.1756628593361371E-2</v>
      </c>
      <c r="E40" s="75">
        <f t="shared" si="3"/>
        <v>1.6766766766766767E-2</v>
      </c>
      <c r="F40" s="75">
        <f t="shared" si="3"/>
        <v>2.1733333411219594E-2</v>
      </c>
      <c r="G40" s="75">
        <f t="shared" si="3"/>
        <v>4.1201254576555657E-2</v>
      </c>
      <c r="H40" s="75">
        <f t="shared" si="3"/>
        <v>5.4932738925883261E-2</v>
      </c>
      <c r="I40" s="75">
        <f t="shared" si="3"/>
        <v>4.2210091035886133E-2</v>
      </c>
      <c r="J40" s="75">
        <f t="shared" si="3"/>
        <v>3.2303728726531138E-2</v>
      </c>
      <c r="K40" s="75">
        <f t="shared" si="3"/>
        <v>5.3118764923298332E-2</v>
      </c>
      <c r="L40" s="76">
        <f t="shared" si="3"/>
        <v>3.3203061516176378E-2</v>
      </c>
      <c r="N40" s="80"/>
    </row>
    <row r="41" spans="1:17" x14ac:dyDescent="0.25">
      <c r="A41" s="44">
        <f t="shared" si="4"/>
        <v>700</v>
      </c>
      <c r="B41" s="45" t="s">
        <v>18</v>
      </c>
      <c r="C41" s="46">
        <f t="shared" si="5"/>
        <v>799</v>
      </c>
      <c r="D41" s="77">
        <f t="shared" si="3"/>
        <v>3.0847505672261265E-2</v>
      </c>
      <c r="E41" s="77">
        <f t="shared" si="3"/>
        <v>1.1292542542542543E-2</v>
      </c>
      <c r="F41" s="77">
        <f t="shared" si="3"/>
        <v>3.0756213279062188E-2</v>
      </c>
      <c r="G41" s="77">
        <f t="shared" si="3"/>
        <v>5.3078762553810888E-2</v>
      </c>
      <c r="H41" s="77">
        <f t="shared" si="3"/>
        <v>4.5924531482678208E-2</v>
      </c>
      <c r="I41" s="77">
        <f t="shared" si="3"/>
        <v>5.2553149374680183E-2</v>
      </c>
      <c r="J41" s="77">
        <f t="shared" si="3"/>
        <v>4.2906122413903763E-2</v>
      </c>
      <c r="K41" s="77">
        <f t="shared" si="3"/>
        <v>4.4278522641784342E-2</v>
      </c>
      <c r="L41" s="78">
        <f t="shared" si="3"/>
        <v>4.2965418228418914E-2</v>
      </c>
      <c r="N41" s="80"/>
    </row>
    <row r="42" spans="1:17" x14ac:dyDescent="0.25">
      <c r="A42" s="44">
        <f t="shared" si="4"/>
        <v>800</v>
      </c>
      <c r="B42" s="45" t="s">
        <v>18</v>
      </c>
      <c r="C42" s="46">
        <f t="shared" si="5"/>
        <v>899</v>
      </c>
      <c r="D42" s="75">
        <f t="shared" si="3"/>
        <v>3.9037658180674284E-2</v>
      </c>
      <c r="E42" s="75">
        <f t="shared" si="3"/>
        <v>6.412662662662663E-3</v>
      </c>
      <c r="F42" s="75">
        <f t="shared" si="3"/>
        <v>3.8885348309303472E-2</v>
      </c>
      <c r="G42" s="75">
        <f t="shared" si="3"/>
        <v>8.7842266951512649E-2</v>
      </c>
      <c r="H42" s="75">
        <f t="shared" si="3"/>
        <v>2.672648203821815E-2</v>
      </c>
      <c r="I42" s="75">
        <f t="shared" si="3"/>
        <v>8.3352160092515268E-2</v>
      </c>
      <c r="J42" s="75">
        <f t="shared" si="3"/>
        <v>6.5510118803526918E-2</v>
      </c>
      <c r="K42" s="75">
        <f t="shared" si="3"/>
        <v>2.576099529293524E-2</v>
      </c>
      <c r="L42" s="76">
        <f t="shared" si="3"/>
        <v>6.3792721351281043E-2</v>
      </c>
      <c r="M42" s="79"/>
      <c r="N42" s="80"/>
    </row>
    <row r="43" spans="1:17" x14ac:dyDescent="0.25">
      <c r="A43" s="44">
        <f t="shared" si="4"/>
        <v>900</v>
      </c>
      <c r="B43" s="45" t="s">
        <v>18</v>
      </c>
      <c r="C43" s="46">
        <f t="shared" si="5"/>
        <v>999</v>
      </c>
      <c r="D43" s="77">
        <f t="shared" si="3"/>
        <v>5.8682667940602354E-2</v>
      </c>
      <c r="E43" s="77">
        <f t="shared" si="3"/>
        <v>3.5347847847847849E-3</v>
      </c>
      <c r="F43" s="77">
        <f t="shared" si="3"/>
        <v>5.8425209913207446E-2</v>
      </c>
      <c r="G43" s="77">
        <f t="shared" si="3"/>
        <v>9.7050457841227247E-2</v>
      </c>
      <c r="H43" s="77">
        <f t="shared" si="3"/>
        <v>1.2898079726772373E-2</v>
      </c>
      <c r="I43" s="77">
        <f t="shared" si="3"/>
        <v>9.0867878811787983E-2</v>
      </c>
      <c r="J43" s="77">
        <f t="shared" si="3"/>
        <v>7.9494018198512179E-2</v>
      </c>
      <c r="K43" s="77">
        <f t="shared" si="3"/>
        <v>1.2453055726532323E-2</v>
      </c>
      <c r="L43" s="78">
        <f t="shared" si="3"/>
        <v>7.6597451734227509E-2</v>
      </c>
    </row>
    <row r="44" spans="1:17" x14ac:dyDescent="0.25">
      <c r="A44" s="44">
        <f t="shared" si="4"/>
        <v>1000</v>
      </c>
      <c r="B44" s="45" t="s">
        <v>18</v>
      </c>
      <c r="C44" s="46">
        <f t="shared" si="5"/>
        <v>1099</v>
      </c>
      <c r="D44" s="75">
        <f t="shared" si="3"/>
        <v>5.9946822183852867E-2</v>
      </c>
      <c r="E44" s="75">
        <f t="shared" si="3"/>
        <v>7.5387887887887889E-3</v>
      </c>
      <c r="F44" s="75">
        <f t="shared" si="3"/>
        <v>5.9702155151767217E-2</v>
      </c>
      <c r="G44" s="75">
        <f t="shared" si="3"/>
        <v>7.1109092214347427E-2</v>
      </c>
      <c r="H44" s="75">
        <f t="shared" si="3"/>
        <v>8.3432453273143328E-3</v>
      </c>
      <c r="I44" s="75">
        <f t="shared" si="3"/>
        <v>6.6497757188247797E-2</v>
      </c>
      <c r="J44" s="75">
        <f t="shared" si="3"/>
        <v>6.6001429756498295E-2</v>
      </c>
      <c r="K44" s="75">
        <f t="shared" si="3"/>
        <v>8.3050106600297945E-3</v>
      </c>
      <c r="L44" s="76">
        <f t="shared" si="3"/>
        <v>6.3508602886150275E-2</v>
      </c>
    </row>
    <row r="45" spans="1:17" x14ac:dyDescent="0.25">
      <c r="A45" s="44">
        <f t="shared" si="4"/>
        <v>1100</v>
      </c>
      <c r="B45" s="45" t="s">
        <v>18</v>
      </c>
      <c r="C45" s="46">
        <f t="shared" si="5"/>
        <v>1199</v>
      </c>
      <c r="D45" s="77">
        <f t="shared" si="3"/>
        <v>6.0771838352585178E-2</v>
      </c>
      <c r="E45" s="77">
        <f t="shared" si="3"/>
        <v>2.1896896896896897E-4</v>
      </c>
      <c r="F45" s="77">
        <f t="shared" si="3"/>
        <v>6.0489147133766144E-2</v>
      </c>
      <c r="G45" s="77">
        <f t="shared" si="3"/>
        <v>5.5847099101150856E-2</v>
      </c>
      <c r="H45" s="77">
        <f t="shared" si="3"/>
        <v>5.9159775099197989E-4</v>
      </c>
      <c r="I45" s="77">
        <f t="shared" si="3"/>
        <v>5.1787540576922239E-2</v>
      </c>
      <c r="J45" s="77">
        <f t="shared" si="3"/>
        <v>5.810057493720646E-2</v>
      </c>
      <c r="K45" s="77">
        <f t="shared" si="3"/>
        <v>5.738872385913893E-4</v>
      </c>
      <c r="L45" s="78">
        <f t="shared" si="3"/>
        <v>5.5615081468063168E-2</v>
      </c>
    </row>
    <row r="46" spans="1:17" x14ac:dyDescent="0.25">
      <c r="A46" s="44">
        <f t="shared" si="4"/>
        <v>1200</v>
      </c>
      <c r="B46" s="45" t="s">
        <v>18</v>
      </c>
      <c r="C46" s="46">
        <f t="shared" si="5"/>
        <v>1299</v>
      </c>
      <c r="D46" s="75">
        <f t="shared" si="3"/>
        <v>6.9033444333196789E-2</v>
      </c>
      <c r="E46" s="75">
        <f t="shared" si="3"/>
        <v>3.1281281281281281E-5</v>
      </c>
      <c r="F46" s="75">
        <f t="shared" si="3"/>
        <v>6.8711307566221819E-2</v>
      </c>
      <c r="G46" s="75">
        <f t="shared" si="3"/>
        <v>5.2169640138528227E-2</v>
      </c>
      <c r="H46" s="75">
        <f t="shared" si="3"/>
        <v>1.6077722520362514E-4</v>
      </c>
      <c r="I46" s="75">
        <f t="shared" si="3"/>
        <v>4.8348608429173962E-2</v>
      </c>
      <c r="J46" s="75">
        <f t="shared" si="3"/>
        <v>5.9886226401565532E-2</v>
      </c>
      <c r="K46" s="75">
        <f t="shared" si="3"/>
        <v>1.5462246842876812E-4</v>
      </c>
      <c r="L46" s="76">
        <f t="shared" si="3"/>
        <v>5.7305467497888223E-2</v>
      </c>
    </row>
    <row r="47" spans="1:17" x14ac:dyDescent="0.25">
      <c r="A47" s="44">
        <f t="shared" si="4"/>
        <v>1300</v>
      </c>
      <c r="B47" s="45" t="s">
        <v>18</v>
      </c>
      <c r="C47" s="46">
        <f t="shared" si="5"/>
        <v>1399</v>
      </c>
      <c r="D47" s="77">
        <f t="shared" si="3"/>
        <v>8.0719828441240302E-2</v>
      </c>
      <c r="E47" s="77">
        <f t="shared" si="3"/>
        <v>1.2512512512512512E-4</v>
      </c>
      <c r="F47" s="77">
        <f t="shared" si="3"/>
        <v>8.0343571871688613E-2</v>
      </c>
      <c r="G47" s="77">
        <f t="shared" si="3"/>
        <v>5.220739130757672E-2</v>
      </c>
      <c r="H47" s="77">
        <f t="shared" si="3"/>
        <v>1.2175362685323068E-4</v>
      </c>
      <c r="I47" s="77">
        <f t="shared" si="3"/>
        <v>4.8380719043819291E-2</v>
      </c>
      <c r="J47" s="77">
        <f t="shared" si="3"/>
        <v>6.5254191316135968E-2</v>
      </c>
      <c r="K47" s="77">
        <f t="shared" si="3"/>
        <v>1.2191386933806716E-4</v>
      </c>
      <c r="L47" s="78">
        <f t="shared" si="3"/>
        <v>6.2440091344439841E-2</v>
      </c>
      <c r="M47" s="80"/>
      <c r="N47" s="80"/>
    </row>
    <row r="48" spans="1:17" x14ac:dyDescent="0.25">
      <c r="A48" s="44">
        <f t="shared" si="4"/>
        <v>1400</v>
      </c>
      <c r="B48" s="45" t="s">
        <v>18</v>
      </c>
      <c r="C48" s="46">
        <f t="shared" si="5"/>
        <v>1499</v>
      </c>
      <c r="D48" s="75">
        <f t="shared" si="3"/>
        <v>8.6295106654944581E-2</v>
      </c>
      <c r="E48" s="75">
        <f t="shared" si="3"/>
        <v>0</v>
      </c>
      <c r="F48" s="75">
        <f t="shared" si="3"/>
        <v>8.5892237738463384E-2</v>
      </c>
      <c r="G48" s="75">
        <f t="shared" si="3"/>
        <v>4.9117612838863157E-2</v>
      </c>
      <c r="H48" s="75">
        <f t="shared" si="3"/>
        <v>6.0876813426615342E-5</v>
      </c>
      <c r="I48" s="75">
        <f t="shared" si="3"/>
        <v>4.5513470517524482E-2</v>
      </c>
      <c r="J48" s="75">
        <f t="shared" si="3"/>
        <v>6.6129393500193756E-2</v>
      </c>
      <c r="K48" s="75">
        <f t="shared" si="3"/>
        <v>5.798342566078804E-5</v>
      </c>
      <c r="L48" s="76">
        <f t="shared" si="3"/>
        <v>6.3274717439272321E-2</v>
      </c>
    </row>
    <row r="49" spans="1:12" x14ac:dyDescent="0.25">
      <c r="A49" s="44">
        <f t="shared" si="4"/>
        <v>1500</v>
      </c>
      <c r="B49" s="45" t="s">
        <v>19</v>
      </c>
      <c r="C49" s="46">
        <f t="shared" si="5"/>
        <v>1599</v>
      </c>
      <c r="D49" s="77">
        <f t="shared" si="3"/>
        <v>7.3008722312146321E-2</v>
      </c>
      <c r="E49" s="77">
        <f t="shared" si="3"/>
        <v>0</v>
      </c>
      <c r="F49" s="77">
        <f t="shared" si="3"/>
        <v>7.2667880913465641E-2</v>
      </c>
      <c r="G49" s="77">
        <f t="shared" si="3"/>
        <v>3.9242773436049518E-2</v>
      </c>
      <c r="H49" s="77">
        <f t="shared" si="3"/>
        <v>3.5901710482362891E-5</v>
      </c>
      <c r="I49" s="77">
        <f t="shared" si="3"/>
        <v>3.636228938590514E-2</v>
      </c>
      <c r="J49" s="77">
        <f t="shared" si="3"/>
        <v>5.4693489908319952E-2</v>
      </c>
      <c r="K49" s="77">
        <f t="shared" si="3"/>
        <v>3.4195353594823716E-5</v>
      </c>
      <c r="L49" s="78">
        <f t="shared" si="3"/>
        <v>5.233188479808832E-2</v>
      </c>
    </row>
    <row r="50" spans="1:12" x14ac:dyDescent="0.25">
      <c r="A50" s="44">
        <f t="shared" si="4"/>
        <v>1600</v>
      </c>
      <c r="B50" s="45" t="s">
        <v>19</v>
      </c>
      <c r="C50" s="46">
        <v>1699</v>
      </c>
      <c r="D50" s="75">
        <f t="shared" ref="D50:L54" si="6">D22/D$30</f>
        <v>5.7322851143196865E-2</v>
      </c>
      <c r="E50" s="75">
        <f t="shared" si="6"/>
        <v>0</v>
      </c>
      <c r="F50" s="75">
        <f t="shared" si="6"/>
        <v>5.7055239272433285E-2</v>
      </c>
      <c r="G50" s="75">
        <f t="shared" si="6"/>
        <v>2.7144947160740764E-2</v>
      </c>
      <c r="H50" s="75">
        <f t="shared" si="6"/>
        <v>2.1853215076220894E-5</v>
      </c>
      <c r="I50" s="75">
        <f t="shared" si="6"/>
        <v>2.5152244451687171E-2</v>
      </c>
      <c r="J50" s="75">
        <f t="shared" si="6"/>
        <v>4.0953836105970629E-2</v>
      </c>
      <c r="K50" s="75">
        <f t="shared" si="6"/>
        <v>2.0814563057718784E-5</v>
      </c>
      <c r="L50" s="76">
        <f t="shared" si="6"/>
        <v>3.9185287249999194E-2</v>
      </c>
    </row>
    <row r="51" spans="1:12" x14ac:dyDescent="0.25">
      <c r="A51" s="44">
        <v>1700</v>
      </c>
      <c r="B51" s="45" t="s">
        <v>19</v>
      </c>
      <c r="C51" s="46">
        <v>1799</v>
      </c>
      <c r="D51" s="77">
        <f t="shared" si="6"/>
        <v>4.2813247913910744E-2</v>
      </c>
      <c r="E51" s="77">
        <f t="shared" si="6"/>
        <v>0</v>
      </c>
      <c r="F51" s="77">
        <f t="shared" si="6"/>
        <v>4.2613374161311016E-2</v>
      </c>
      <c r="G51" s="77">
        <f t="shared" si="6"/>
        <v>1.7128757479063571E-2</v>
      </c>
      <c r="H51" s="77">
        <f t="shared" si="6"/>
        <v>3.121887868031556E-6</v>
      </c>
      <c r="I51" s="77">
        <f t="shared" si="6"/>
        <v>1.5870556607687877E-2</v>
      </c>
      <c r="J51" s="77">
        <f t="shared" si="6"/>
        <v>2.8881537799254561E-2</v>
      </c>
      <c r="K51" s="77">
        <f t="shared" si="6"/>
        <v>2.9735090082455405E-6</v>
      </c>
      <c r="L51" s="78">
        <f t="shared" si="6"/>
        <v>2.7633812859524199E-2</v>
      </c>
    </row>
    <row r="52" spans="1:12" x14ac:dyDescent="0.25">
      <c r="A52" s="44">
        <f t="shared" si="4"/>
        <v>1800</v>
      </c>
      <c r="B52" s="45" t="s">
        <v>19</v>
      </c>
      <c r="C52" s="46">
        <v>1899</v>
      </c>
      <c r="D52" s="75">
        <f t="shared" si="6"/>
        <v>2.1582910090110603E-2</v>
      </c>
      <c r="E52" s="75">
        <f t="shared" si="6"/>
        <v>0</v>
      </c>
      <c r="F52" s="75">
        <f t="shared" si="6"/>
        <v>2.148215022156694E-2</v>
      </c>
      <c r="G52" s="75">
        <f t="shared" si="6"/>
        <v>8.2358197944851115E-3</v>
      </c>
      <c r="H52" s="75">
        <f t="shared" si="6"/>
        <v>6.2437757360631119E-6</v>
      </c>
      <c r="I52" s="75">
        <f t="shared" si="6"/>
        <v>7.6312022512293205E-3</v>
      </c>
      <c r="J52" s="75">
        <f t="shared" si="6"/>
        <v>1.4343218364690493E-2</v>
      </c>
      <c r="K52" s="75">
        <f t="shared" si="6"/>
        <v>5.947018016491081E-6</v>
      </c>
      <c r="L52" s="76">
        <f t="shared" si="6"/>
        <v>1.3723763365226804E-2</v>
      </c>
    </row>
    <row r="53" spans="1:12" x14ac:dyDescent="0.25">
      <c r="A53" s="44">
        <f t="shared" si="4"/>
        <v>1900</v>
      </c>
      <c r="B53" s="45" t="s">
        <v>19</v>
      </c>
      <c r="C53" s="46">
        <v>1999</v>
      </c>
      <c r="D53" s="77">
        <f t="shared" si="6"/>
        <v>1.3411097795300914E-2</v>
      </c>
      <c r="E53" s="77">
        <f t="shared" si="6"/>
        <v>0</v>
      </c>
      <c r="F53" s="77">
        <f t="shared" si="6"/>
        <v>1.3348488052442377E-2</v>
      </c>
      <c r="G53" s="77">
        <f t="shared" si="6"/>
        <v>4.3203428053698251E-3</v>
      </c>
      <c r="H53" s="77">
        <f t="shared" si="6"/>
        <v>6.2437757360631119E-6</v>
      </c>
      <c r="I53" s="77">
        <f t="shared" si="6"/>
        <v>4.0033908809065473E-3</v>
      </c>
      <c r="J53" s="77">
        <f t="shared" si="6"/>
        <v>8.4801156695565264E-3</v>
      </c>
      <c r="K53" s="77">
        <f t="shared" si="6"/>
        <v>5.947018016491081E-6</v>
      </c>
      <c r="L53" s="78">
        <f t="shared" si="6"/>
        <v>8.1139814163527103E-3</v>
      </c>
    </row>
    <row r="54" spans="1:12" x14ac:dyDescent="0.25">
      <c r="A54" s="44">
        <v>2000</v>
      </c>
      <c r="B54" s="45" t="s">
        <v>20</v>
      </c>
      <c r="C54" s="56" t="s">
        <v>21</v>
      </c>
      <c r="D54" s="75">
        <f t="shared" si="6"/>
        <v>1.2948337525661626E-2</v>
      </c>
      <c r="E54" s="75">
        <f t="shared" si="6"/>
        <v>0</v>
      </c>
      <c r="F54" s="75">
        <f t="shared" si="6"/>
        <v>1.288788818025373E-2</v>
      </c>
      <c r="G54" s="75">
        <f t="shared" si="6"/>
        <v>5.774938669822087E-3</v>
      </c>
      <c r="H54" s="75">
        <f t="shared" si="6"/>
        <v>4.6828318020473341E-6</v>
      </c>
      <c r="I54" s="75">
        <f t="shared" si="6"/>
        <v>5.3510045691111023E-3</v>
      </c>
      <c r="J54" s="75">
        <f t="shared" si="6"/>
        <v>9.0573624000358788E-3</v>
      </c>
      <c r="K54" s="75">
        <f t="shared" si="6"/>
        <v>4.4602635123683103E-6</v>
      </c>
      <c r="L54" s="76">
        <f t="shared" si="6"/>
        <v>8.6662234341526711E-3</v>
      </c>
    </row>
    <row r="55" spans="1:12" x14ac:dyDescent="0.25">
      <c r="A55" s="81"/>
      <c r="B55" s="68" t="s">
        <v>25</v>
      </c>
      <c r="C55" s="82"/>
      <c r="D55" s="83">
        <f>SUM(D34:D54)</f>
        <v>0.99999999999999989</v>
      </c>
      <c r="E55" s="83">
        <f t="shared" ref="E55:L55" si="7">SUM(E34:E54)</f>
        <v>1.0000000000000002</v>
      </c>
      <c r="F55" s="83">
        <f t="shared" si="7"/>
        <v>1</v>
      </c>
      <c r="G55" s="83">
        <f t="shared" si="7"/>
        <v>0.99999999999999989</v>
      </c>
      <c r="H55" s="83">
        <f t="shared" si="7"/>
        <v>0.99999999999999978</v>
      </c>
      <c r="I55" s="83">
        <f t="shared" si="7"/>
        <v>0.99999999999999989</v>
      </c>
      <c r="J55" s="83">
        <f t="shared" si="7"/>
        <v>0.99999999999999978</v>
      </c>
      <c r="K55" s="83">
        <f t="shared" si="7"/>
        <v>0.99999999999999989</v>
      </c>
      <c r="L55" s="83">
        <f t="shared" si="7"/>
        <v>0.99999999999999989</v>
      </c>
    </row>
    <row r="56" spans="1:12" x14ac:dyDescent="0.25">
      <c r="A56" s="136" t="s">
        <v>9</v>
      </c>
      <c r="B56" s="136"/>
      <c r="C56" s="136"/>
      <c r="D56" s="136"/>
      <c r="E56" s="136"/>
      <c r="F56" s="136"/>
      <c r="G56" s="136"/>
      <c r="H56" s="136"/>
      <c r="I56" s="136"/>
      <c r="J56" s="136"/>
    </row>
    <row r="57" spans="1:12" x14ac:dyDescent="0.25">
      <c r="A57" s="137" t="s">
        <v>10</v>
      </c>
      <c r="B57" s="137"/>
      <c r="C57" s="137"/>
      <c r="D57" s="137"/>
      <c r="E57" s="137"/>
      <c r="F57" s="137"/>
      <c r="G57" s="137"/>
      <c r="H57" s="137"/>
      <c r="I57" s="137"/>
      <c r="J57" s="137"/>
    </row>
    <row r="58" spans="1:12" ht="12.75" customHeight="1" x14ac:dyDescent="0.25">
      <c r="A58" s="163" t="s">
        <v>11</v>
      </c>
      <c r="B58" s="163"/>
      <c r="C58" s="163"/>
      <c r="D58" s="163"/>
      <c r="E58" s="163"/>
      <c r="F58" s="163"/>
      <c r="G58" s="163"/>
      <c r="H58" s="163"/>
      <c r="I58" s="163"/>
      <c r="J58" s="163"/>
    </row>
    <row r="59" spans="1:12" x14ac:dyDescent="0.25">
      <c r="A59" s="163"/>
      <c r="B59" s="163"/>
      <c r="C59" s="163"/>
      <c r="D59" s="163"/>
      <c r="E59" s="163"/>
      <c r="F59" s="163"/>
      <c r="G59" s="163"/>
      <c r="H59" s="163"/>
      <c r="I59" s="163"/>
      <c r="J59" s="163"/>
    </row>
  </sheetData>
  <mergeCells count="15">
    <mergeCell ref="A6:C6"/>
    <mergeCell ref="A56:J56"/>
    <mergeCell ref="A57:J57"/>
    <mergeCell ref="A58:J59"/>
    <mergeCell ref="O23:X23"/>
    <mergeCell ref="O24:X24"/>
    <mergeCell ref="O25:X26"/>
    <mergeCell ref="A31:C31"/>
    <mergeCell ref="A32:C33"/>
    <mergeCell ref="A34:C34"/>
    <mergeCell ref="A2:L2"/>
    <mergeCell ref="A3:B3"/>
    <mergeCell ref="A4:C5"/>
    <mergeCell ref="D4:F4"/>
    <mergeCell ref="O4:Y4"/>
  </mergeCells>
  <pageMargins left="0.7" right="0.7" top="0.75" bottom="0.75" header="0.3" footer="0.3"/>
  <pageSetup paperSize="9" orientation="portrait" verticalDpi="0" r:id="rId1"/>
  <ignoredErrors>
    <ignoredError sqref="F29:L30" unlockedFormula="1"/>
  </ignoredErrors>
  <drawing r:id="rId2"/>
</worksheet>
</file>

<file path=docMetadata/LabelInfo.xml><?xml version="1.0" encoding="utf-8"?>
<clbl:labelList xmlns:clbl="http://schemas.microsoft.com/office/2020/mipLabelMetadata">
  <clbl:label id="{c8ed0d54-54d7-4498-9042-bf1d68447b7b}" enabled="1" method="Privileged" siteId="{7512341a-42c3-44bb-beee-e013048f124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Mt global</vt:lpstr>
      <vt:lpstr>Mt global_évolution</vt:lpstr>
      <vt:lpstr>Montant global par tranche</vt:lpstr>
      <vt:lpstr>'Montant global par tranche'!Zone_d_impression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Z013107</dc:creator>
  <cp:lastModifiedBy>ARABI Samya</cp:lastModifiedBy>
  <dcterms:created xsi:type="dcterms:W3CDTF">2023-01-25T15:06:26Z</dcterms:created>
  <dcterms:modified xsi:type="dcterms:W3CDTF">2026-03-09T14:30:32Z</dcterms:modified>
</cp:coreProperties>
</file>