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1_Retraités_2_Retraités au 31 décembre_1_Nombre de retraités au 31 décembre\2025\"/>
    </mc:Choice>
  </mc:AlternateContent>
  <xr:revisionPtr revIDLastSave="0" documentId="13_ncr:1_{4CD2EEAF-6EE2-476D-862B-B636CE6CBD48}" xr6:coauthVersionLast="47" xr6:coauthVersionMax="47" xr10:uidLastSave="{00000000-0000-0000-0000-000000000000}"/>
  <bookViews>
    <workbookView xWindow="-110" yWindow="-110" windowWidth="19420" windowHeight="10300" xr2:uid="{2756419D-A0D2-4F37-8F57-EDBC9A332E30}"/>
  </bookViews>
  <sheets>
    <sheet name="Evolution depuis 2001" sheetId="1" r:id="rId1"/>
    <sheet name="Évolution par type droit" sheetId="8" r:id="rId2"/>
    <sheet name="Par type de droit" sheetId="3" r:id="rId3"/>
    <sheet name="Evol droits directs" sheetId="9" r:id="rId4"/>
    <sheet name="DP par nature dt" sheetId="5" r:id="rId5"/>
    <sheet name="Evol par nature droit" sheetId="11" r:id="rId6"/>
    <sheet name="Evol droits dérivés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0" l="1"/>
  <c r="B37" i="10"/>
  <c r="G34" i="11"/>
  <c r="F34" i="11"/>
  <c r="E34" i="11"/>
  <c r="C34" i="11"/>
  <c r="D34" i="11"/>
  <c r="D37" i="10"/>
  <c r="C29" i="10"/>
  <c r="B29" i="10"/>
  <c r="C28" i="10"/>
  <c r="B28" i="10"/>
  <c r="D28" i="10" s="1"/>
  <c r="R28" i="11"/>
  <c r="F29" i="11"/>
  <c r="C29" i="11"/>
  <c r="U28" i="11"/>
  <c r="T28" i="11"/>
  <c r="S28" i="11"/>
  <c r="G28" i="11"/>
  <c r="F28" i="11"/>
  <c r="E28" i="11"/>
  <c r="D28" i="11"/>
  <c r="C28" i="11"/>
  <c r="C7" i="5"/>
  <c r="B7" i="5"/>
  <c r="C6" i="5"/>
  <c r="C5" i="5"/>
  <c r="C4" i="5"/>
  <c r="B5" i="5"/>
  <c r="B4" i="5"/>
  <c r="B6" i="5"/>
  <c r="D36" i="9"/>
  <c r="C36" i="9"/>
  <c r="B36" i="9"/>
  <c r="C29" i="9"/>
  <c r="B29" i="9"/>
  <c r="C28" i="9"/>
  <c r="B28" i="9"/>
  <c r="D28" i="9" s="1"/>
  <c r="C7" i="3"/>
  <c r="B7" i="3"/>
  <c r="C6" i="3"/>
  <c r="B6" i="3"/>
  <c r="C4" i="3"/>
  <c r="B4" i="3"/>
  <c r="C3" i="3"/>
  <c r="B3" i="3"/>
  <c r="E36" i="8"/>
  <c r="D36" i="8"/>
  <c r="C36" i="8"/>
  <c r="B36" i="8"/>
  <c r="E29" i="8"/>
  <c r="D29" i="8"/>
  <c r="C29" i="8"/>
  <c r="B29" i="8" l="1"/>
  <c r="D28" i="8"/>
  <c r="C28" i="8"/>
  <c r="B28" i="8"/>
  <c r="E28" i="8" s="1"/>
  <c r="D30" i="1"/>
  <c r="C30" i="1"/>
  <c r="B30" i="1"/>
  <c r="D29" i="1"/>
  <c r="C29" i="1"/>
  <c r="B29" i="1"/>
  <c r="F29" i="1" l="1"/>
  <c r="E29" i="1" l="1"/>
  <c r="D29" i="10" l="1"/>
  <c r="C28" i="1" l="1"/>
  <c r="B28" i="1"/>
  <c r="D7" i="5" l="1"/>
  <c r="D29" i="9"/>
  <c r="D28" i="1"/>
  <c r="E28" i="1"/>
  <c r="G27" i="11"/>
  <c r="G26" i="11"/>
  <c r="R26" i="11" s="1"/>
  <c r="G25" i="11"/>
  <c r="U25" i="11" s="1"/>
  <c r="G21" i="11"/>
  <c r="T21" i="11" s="1"/>
  <c r="G20" i="11"/>
  <c r="U20" i="11" s="1"/>
  <c r="G19" i="11"/>
  <c r="R19" i="11" s="1"/>
  <c r="G18" i="11"/>
  <c r="U18" i="11" s="1"/>
  <c r="G17" i="11"/>
  <c r="T17" i="11" s="1"/>
  <c r="G16" i="11"/>
  <c r="U16" i="11" s="1"/>
  <c r="G15" i="11"/>
  <c r="R15" i="11" s="1"/>
  <c r="G14" i="11"/>
  <c r="U14" i="11" s="1"/>
  <c r="G13" i="11"/>
  <c r="T13" i="11" s="1"/>
  <c r="G12" i="11"/>
  <c r="U12" i="11" s="1"/>
  <c r="G11" i="11"/>
  <c r="R11" i="11" s="1"/>
  <c r="G10" i="11"/>
  <c r="U10" i="11" s="1"/>
  <c r="G9" i="11"/>
  <c r="T9" i="11" s="1"/>
  <c r="G8" i="11"/>
  <c r="U8" i="11" s="1"/>
  <c r="G7" i="11"/>
  <c r="R7" i="11" s="1"/>
  <c r="G6" i="11"/>
  <c r="U6" i="11" s="1"/>
  <c r="G5" i="11"/>
  <c r="T5" i="11" s="1"/>
  <c r="G4" i="11"/>
  <c r="U4" i="11" s="1"/>
  <c r="G3" i="11"/>
  <c r="R3" i="11" s="1"/>
  <c r="D27" i="10"/>
  <c r="D26" i="10"/>
  <c r="D25" i="10"/>
  <c r="D24" i="10"/>
  <c r="D23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C8" i="5"/>
  <c r="B8" i="5"/>
  <c r="D6" i="5"/>
  <c r="D5" i="5"/>
  <c r="D4" i="5"/>
  <c r="D27" i="9"/>
  <c r="D26" i="9"/>
  <c r="E25" i="9"/>
  <c r="D25" i="9"/>
  <c r="D24" i="9"/>
  <c r="D23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C9" i="3"/>
  <c r="C8" i="3" s="1"/>
  <c r="B9" i="3"/>
  <c r="B8" i="3" s="1"/>
  <c r="D7" i="3"/>
  <c r="D6" i="3"/>
  <c r="D4" i="3"/>
  <c r="D3" i="3"/>
  <c r="E27" i="8"/>
  <c r="E26" i="8"/>
  <c r="E25" i="8"/>
  <c r="E24" i="8"/>
  <c r="E23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S19" i="11" l="1"/>
  <c r="S14" i="11"/>
  <c r="T4" i="11"/>
  <c r="S10" i="11"/>
  <c r="R10" i="11"/>
  <c r="F28" i="1"/>
  <c r="U27" i="11"/>
  <c r="R27" i="11"/>
  <c r="T16" i="11"/>
  <c r="T14" i="11"/>
  <c r="T20" i="11"/>
  <c r="D9" i="3"/>
  <c r="D5" i="3" s="1"/>
  <c r="S18" i="11"/>
  <c r="S15" i="11"/>
  <c r="R25" i="11"/>
  <c r="S6" i="11"/>
  <c r="T12" i="11"/>
  <c r="S25" i="11"/>
  <c r="T8" i="11"/>
  <c r="T27" i="11"/>
  <c r="R6" i="11"/>
  <c r="R12" i="11"/>
  <c r="T18" i="11"/>
  <c r="S3" i="11"/>
  <c r="T6" i="11"/>
  <c r="R16" i="11"/>
  <c r="T25" i="11"/>
  <c r="R8" i="11"/>
  <c r="S11" i="11"/>
  <c r="R18" i="11"/>
  <c r="R4" i="11"/>
  <c r="S7" i="11"/>
  <c r="T10" i="11"/>
  <c r="R14" i="11"/>
  <c r="R20" i="11"/>
  <c r="S26" i="11"/>
  <c r="D8" i="5"/>
  <c r="E7" i="5" s="1"/>
  <c r="C5" i="3"/>
  <c r="B5" i="3"/>
  <c r="U5" i="11"/>
  <c r="U9" i="11"/>
  <c r="U17" i="11"/>
  <c r="U21" i="11"/>
  <c r="T3" i="11"/>
  <c r="S4" i="11"/>
  <c r="R5" i="11"/>
  <c r="T7" i="11"/>
  <c r="S8" i="11"/>
  <c r="R9" i="11"/>
  <c r="T11" i="11"/>
  <c r="S12" i="11"/>
  <c r="R13" i="11"/>
  <c r="T15" i="11"/>
  <c r="S16" i="11"/>
  <c r="R17" i="11"/>
  <c r="T19" i="11"/>
  <c r="S20" i="11"/>
  <c r="R21" i="11"/>
  <c r="T26" i="11"/>
  <c r="S27" i="11"/>
  <c r="S5" i="11"/>
  <c r="S9" i="11"/>
  <c r="U11" i="11"/>
  <c r="S13" i="11"/>
  <c r="U15" i="11"/>
  <c r="S17" i="11"/>
  <c r="U19" i="11"/>
  <c r="S21" i="11"/>
  <c r="U26" i="11"/>
  <c r="U13" i="11"/>
  <c r="U3" i="11"/>
  <c r="U7" i="11"/>
  <c r="D8" i="3" l="1"/>
  <c r="E6" i="5"/>
  <c r="E5" i="5"/>
  <c r="E4" i="5"/>
  <c r="E8" i="5"/>
  <c r="D27" i="1" l="1"/>
  <c r="E27" i="1" s="1"/>
  <c r="F27" i="1" l="1"/>
  <c r="D26" i="1" l="1"/>
  <c r="F26" i="1" s="1"/>
  <c r="D25" i="1"/>
  <c r="E25" i="1" s="1"/>
  <c r="D24" i="1"/>
  <c r="F24" i="1" s="1"/>
  <c r="D23" i="1"/>
  <c r="F23" i="1" s="1"/>
  <c r="D21" i="1"/>
  <c r="E21" i="1" s="1"/>
  <c r="D20" i="1"/>
  <c r="F20" i="1" s="1"/>
  <c r="D19" i="1"/>
  <c r="F19" i="1" s="1"/>
  <c r="D18" i="1"/>
  <c r="F18" i="1" s="1"/>
  <c r="D17" i="1"/>
  <c r="E17" i="1" s="1"/>
  <c r="D16" i="1"/>
  <c r="E16" i="1" s="1"/>
  <c r="D15" i="1"/>
  <c r="E15" i="1" s="1"/>
  <c r="D14" i="1"/>
  <c r="F14" i="1" s="1"/>
  <c r="D13" i="1"/>
  <c r="E13" i="1" s="1"/>
  <c r="D12" i="1"/>
  <c r="E12" i="1" s="1"/>
  <c r="D11" i="1"/>
  <c r="F11" i="1" s="1"/>
  <c r="D10" i="1"/>
  <c r="F10" i="1" s="1"/>
  <c r="D9" i="1"/>
  <c r="E9" i="1" s="1"/>
  <c r="D8" i="1"/>
  <c r="E8" i="1" s="1"/>
  <c r="D7" i="1"/>
  <c r="F7" i="1" s="1"/>
  <c r="D6" i="1"/>
  <c r="D5" i="1"/>
  <c r="D4" i="1"/>
  <c r="F4" i="1" s="1"/>
  <c r="D3" i="1"/>
  <c r="E3" i="1" s="1"/>
  <c r="F12" i="1" l="1"/>
  <c r="F6" i="1"/>
  <c r="F25" i="1"/>
  <c r="E5" i="1"/>
  <c r="F5" i="1"/>
  <c r="E20" i="1"/>
  <c r="F16" i="1"/>
  <c r="F8" i="1"/>
  <c r="F17" i="1"/>
  <c r="F21" i="1"/>
  <c r="E4" i="1"/>
  <c r="F13" i="1"/>
  <c r="F9" i="1"/>
  <c r="E7" i="1"/>
  <c r="E11" i="1"/>
  <c r="E19" i="1"/>
  <c r="E24" i="1"/>
  <c r="F3" i="1"/>
  <c r="E6" i="1"/>
  <c r="E10" i="1"/>
  <c r="E14" i="1"/>
  <c r="F15" i="1"/>
  <c r="E18" i="1"/>
  <c r="E23" i="1"/>
  <c r="E26" i="1"/>
  <c r="D29" i="11" l="1"/>
  <c r="E29" i="11" l="1"/>
  <c r="G29" i="11"/>
  <c r="S29" i="11"/>
  <c r="U29" i="11" l="1"/>
  <c r="R29" i="11"/>
  <c r="T29" i="11"/>
</calcChain>
</file>

<file path=xl/sharedStrings.xml><?xml version="1.0" encoding="utf-8"?>
<sst xmlns="http://schemas.openxmlformats.org/spreadsheetml/2006/main" count="144" uniqueCount="58">
  <si>
    <t>Évolution du nombre de retraités du régime général au 31 décembre</t>
  </si>
  <si>
    <t>Hommes</t>
  </si>
  <si>
    <t>Femmes</t>
  </si>
  <si>
    <t>Ensemble</t>
  </si>
  <si>
    <t>% du total H</t>
  </si>
  <si>
    <t>% du total F</t>
  </si>
  <si>
    <t>2019*</t>
  </si>
  <si>
    <t>Sources : SNSP et SNSP-TSTI</t>
  </si>
  <si>
    <t>Champ : Retraités de droit direct et de droit dérivé du régime général (hors outils de gestion de la Sécurité sociale pour les indépendants jusqu'à fin 2018) au 31/12 de chaque année</t>
  </si>
  <si>
    <t>* Rupture de série suite à l'intégration du régime des travailleurs indépendants au régime général</t>
  </si>
  <si>
    <t>Évolution des retraités du régime général au 31 décembre
 selon leurs types de droits</t>
  </si>
  <si>
    <t>Droits directs cumulés avec un dérivé</t>
  </si>
  <si>
    <t>Droits directs seuls</t>
  </si>
  <si>
    <t>Droits dérivés seuls</t>
  </si>
  <si>
    <t>Ensemble des retraités</t>
  </si>
  <si>
    <t>Évolution des retraités du régime général au 31 décembre selon leurs types de droits</t>
  </si>
  <si>
    <t>Évolution sur 20 ans</t>
  </si>
  <si>
    <t>Droits directs</t>
  </si>
  <si>
    <t>Dont droits directs servis seuls</t>
  </si>
  <si>
    <t>En pourcentage du total</t>
  </si>
  <si>
    <t>Droits dérivés</t>
  </si>
  <si>
    <t>Dont droits dérivés servis seuls</t>
  </si>
  <si>
    <t>Source : SNSP-TSTI</t>
  </si>
  <si>
    <t>Champ : Retraités (de droit direct et/ou de droit dérivé) du régime général</t>
  </si>
  <si>
    <t>Évolution du nombre de retraités de droit direct en paiement au 31 décembre</t>
  </si>
  <si>
    <t>Droits dérivés cumulés avec un droit direct</t>
  </si>
  <si>
    <t>Droits directs servis seuls</t>
  </si>
  <si>
    <t>Ensemble des droits directs</t>
  </si>
  <si>
    <t>En % du total des droits directs</t>
  </si>
  <si>
    <t>Pensions normales</t>
  </si>
  <si>
    <t>Pensions substituées à invalidité</t>
  </si>
  <si>
    <t>Pensions pour inaptitude</t>
  </si>
  <si>
    <t>Droits non contributifs</t>
  </si>
  <si>
    <t>Total droit direct</t>
  </si>
  <si>
    <t>Champ : Retraités de droit direct  du régime général</t>
  </si>
  <si>
    <t>Évolution du nombre de retraités de droit direct selon la nature du droit servi au 31 décembre</t>
  </si>
  <si>
    <t>Proportions</t>
  </si>
  <si>
    <t>Droits directs non contributifs</t>
  </si>
  <si>
    <t xml:space="preserve">Ensemble des droits directs </t>
  </si>
  <si>
    <t>Évolution du nombre de retraités de droit direct selon la nature du droit servi
au 31 décembre</t>
  </si>
  <si>
    <t>Ensemble des droits directs contributifs</t>
  </si>
  <si>
    <t>ND</t>
  </si>
  <si>
    <t>Évolution du nombre de retraités de droits dérivés
 au 31 décembre</t>
  </si>
  <si>
    <t>Ensemble des droits dérivés</t>
  </si>
  <si>
    <t>Évolution du nombre de retraités de droits dérivés au 31 décembre</t>
  </si>
  <si>
    <t xml:space="preserve"> au 31 décembre</t>
  </si>
  <si>
    <t>Source : SNSP et SNSP-TSTI.</t>
  </si>
  <si>
    <t>Champ : Retraités (de droit direct et/ou de droit dérivé) du régime général (hors outils de gestion de la Sécurité sociale pour les indépendants jusqu'à fin 2018) au 31/12 de chaque année.</t>
  </si>
  <si>
    <t>* Rupture de série suite à l'intégration du régime des travailleurs indépendants au régime général.</t>
  </si>
  <si>
    <t>Source : SNSP et SNSP-TSTI.</t>
  </si>
  <si>
    <t>Champ : Retraités du régime général (hors outils de gestion de la Sécurité sociale pour les indépendants jusqu'à fin 2018) au 31/12 de chaque année.</t>
  </si>
  <si>
    <t>Évolution du nombre de retraités de droit direct en paiement
 au 31 décembre</t>
  </si>
  <si>
    <t>2025/2005</t>
  </si>
  <si>
    <t>Évolution 2005-2025</t>
  </si>
  <si>
    <t>Répartition des retraités selon le type de droit au 31 décembre 2025</t>
  </si>
  <si>
    <t>2025/2005*</t>
  </si>
  <si>
    <t>Répartition des retraités de droits directs par nature du droit au 31 décembre 2025</t>
  </si>
  <si>
    <t>Évolution depuis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</si>
</sst>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\ _€_-;\-* #,##0.0\ _€_-;_-* &quot;-&quot;?\ _€_-;_-@_-"/>
    <numFmt numFmtId="167" formatCode="0.000%"/>
    <numFmt numFmtId="168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i/>
      <sz val="9"/>
      <color rgb="FF005670"/>
      <name val="Arial"/>
      <family val="2"/>
    </font>
    <font>
      <sz val="10"/>
      <name val="Courier"/>
      <family val="3"/>
    </font>
    <font>
      <sz val="12"/>
      <color rgb="FF7F7F7F"/>
      <name val="Calibri"/>
      <family val="2"/>
      <scheme val="minor"/>
    </font>
    <font>
      <i/>
      <sz val="9"/>
      <name val="Arial"/>
      <family val="2"/>
    </font>
    <font>
      <b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22" fillId="0" borderId="0"/>
  </cellStyleXfs>
  <cellXfs count="18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6" fontId="0" fillId="2" borderId="0" xfId="0" applyNumberFormat="1" applyFill="1"/>
    <xf numFmtId="0" fontId="0" fillId="3" borderId="6" xfId="0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8" xfId="0" applyFill="1" applyBorder="1"/>
    <xf numFmtId="165" fontId="0" fillId="2" borderId="0" xfId="2" applyNumberFormat="1" applyFont="1" applyFill="1"/>
    <xf numFmtId="9" fontId="0" fillId="2" borderId="0" xfId="2" applyFont="1" applyFill="1"/>
    <xf numFmtId="16" fontId="0" fillId="3" borderId="9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4" borderId="10" xfId="3" applyFont="1" applyFill="1" applyBorder="1" applyAlignment="1">
      <alignment horizontal="center"/>
    </xf>
    <xf numFmtId="3" fontId="4" fillId="4" borderId="10" xfId="3" applyNumberFormat="1" applyFont="1" applyFill="1" applyBorder="1" applyAlignment="1">
      <alignment horizontal="right"/>
    </xf>
    <xf numFmtId="3" fontId="4" fillId="4" borderId="1" xfId="3" applyNumberFormat="1" applyFont="1" applyFill="1" applyBorder="1" applyAlignment="1">
      <alignment horizontal="right"/>
    </xf>
    <xf numFmtId="3" fontId="4" fillId="4" borderId="1" xfId="3" applyNumberFormat="1" applyFont="1" applyFill="1" applyBorder="1"/>
    <xf numFmtId="3" fontId="0" fillId="4" borderId="1" xfId="0" applyNumberFormat="1" applyFill="1" applyBorder="1" applyAlignment="1">
      <alignment horizontal="right"/>
    </xf>
    <xf numFmtId="3" fontId="0" fillId="2" borderId="0" xfId="0" applyNumberFormat="1" applyFill="1"/>
    <xf numFmtId="0" fontId="7" fillId="2" borderId="0" xfId="0" applyFont="1" applyFill="1" applyAlignment="1">
      <alignment horizontal="center" vertical="center" readingOrder="1"/>
    </xf>
    <xf numFmtId="0" fontId="4" fillId="2" borderId="10" xfId="3" applyFont="1" applyFill="1" applyBorder="1" applyAlignment="1">
      <alignment horizontal="center"/>
    </xf>
    <xf numFmtId="3" fontId="4" fillId="2" borderId="10" xfId="3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right"/>
    </xf>
    <xf numFmtId="3" fontId="4" fillId="2" borderId="1" xfId="3" applyNumberFormat="1" applyFont="1" applyFill="1" applyBorder="1"/>
    <xf numFmtId="0" fontId="8" fillId="0" borderId="0" xfId="0" applyFont="1" applyAlignment="1">
      <alignment vertical="center"/>
    </xf>
    <xf numFmtId="3" fontId="0" fillId="2" borderId="1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right"/>
    </xf>
    <xf numFmtId="0" fontId="0" fillId="3" borderId="9" xfId="0" applyFill="1" applyBorder="1" applyAlignment="1">
      <alignment horizontal="center" vertical="center"/>
    </xf>
    <xf numFmtId="0" fontId="0" fillId="2" borderId="6" xfId="0" applyFill="1" applyBorder="1"/>
    <xf numFmtId="9" fontId="0" fillId="2" borderId="6" xfId="2" applyFont="1" applyFill="1" applyBorder="1"/>
    <xf numFmtId="0" fontId="0" fillId="3" borderId="15" xfId="0" applyFill="1" applyBorder="1" applyAlignment="1">
      <alignment horizontal="center" vertical="center"/>
    </xf>
    <xf numFmtId="0" fontId="2" fillId="3" borderId="3" xfId="0" applyFont="1" applyFill="1" applyBorder="1"/>
    <xf numFmtId="3" fontId="2" fillId="4" borderId="10" xfId="0" applyNumberFormat="1" applyFont="1" applyFill="1" applyBorder="1"/>
    <xf numFmtId="3" fontId="2" fillId="4" borderId="0" xfId="0" applyNumberFormat="1" applyFont="1" applyFill="1"/>
    <xf numFmtId="3" fontId="2" fillId="4" borderId="1" xfId="0" applyNumberFormat="1" applyFont="1" applyFill="1" applyBorder="1"/>
    <xf numFmtId="0" fontId="10" fillId="5" borderId="5" xfId="0" applyFont="1" applyFill="1" applyBorder="1" applyAlignment="1">
      <alignment horizontal="right"/>
    </xf>
    <xf numFmtId="3" fontId="11" fillId="2" borderId="10" xfId="0" applyNumberFormat="1" applyFont="1" applyFill="1" applyBorder="1"/>
    <xf numFmtId="3" fontId="11" fillId="2" borderId="0" xfId="0" applyNumberFormat="1" applyFont="1" applyFill="1"/>
    <xf numFmtId="3" fontId="11" fillId="2" borderId="1" xfId="0" applyNumberFormat="1" applyFont="1" applyFill="1" applyBorder="1"/>
    <xf numFmtId="0" fontId="0" fillId="3" borderId="13" xfId="0" applyFill="1" applyBorder="1"/>
    <xf numFmtId="165" fontId="0" fillId="4" borderId="11" xfId="0" applyNumberFormat="1" applyFill="1" applyBorder="1"/>
    <xf numFmtId="165" fontId="0" fillId="4" borderId="14" xfId="0" applyNumberFormat="1" applyFill="1" applyBorder="1"/>
    <xf numFmtId="165" fontId="0" fillId="4" borderId="12" xfId="0" applyNumberFormat="1" applyFill="1" applyBorder="1"/>
    <xf numFmtId="0" fontId="2" fillId="3" borderId="5" xfId="0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/>
    <xf numFmtId="3" fontId="2" fillId="2" borderId="1" xfId="0" applyNumberFormat="1" applyFont="1" applyFill="1" applyBorder="1"/>
    <xf numFmtId="3" fontId="11" fillId="4" borderId="10" xfId="0" applyNumberFormat="1" applyFont="1" applyFill="1" applyBorder="1"/>
    <xf numFmtId="3" fontId="11" fillId="4" borderId="0" xfId="0" applyNumberFormat="1" applyFont="1" applyFill="1"/>
    <xf numFmtId="3" fontId="11" fillId="4" borderId="1" xfId="0" applyNumberFormat="1" applyFont="1" applyFill="1" applyBorder="1"/>
    <xf numFmtId="165" fontId="0" fillId="2" borderId="11" xfId="0" applyNumberFormat="1" applyFill="1" applyBorder="1"/>
    <xf numFmtId="165" fontId="0" fillId="2" borderId="14" xfId="0" applyNumberFormat="1" applyFill="1" applyBorder="1"/>
    <xf numFmtId="165" fontId="0" fillId="2" borderId="12" xfId="0" applyNumberFormat="1" applyFill="1" applyBorder="1"/>
    <xf numFmtId="0" fontId="2" fillId="3" borderId="13" xfId="0" applyFont="1" applyFill="1" applyBorder="1"/>
    <xf numFmtId="3" fontId="2" fillId="4" borderId="11" xfId="0" applyNumberFormat="1" applyFont="1" applyFill="1" applyBorder="1"/>
    <xf numFmtId="3" fontId="2" fillId="4" borderId="14" xfId="0" applyNumberFormat="1" applyFont="1" applyFill="1" applyBorder="1"/>
    <xf numFmtId="3" fontId="2" fillId="4" borderId="12" xfId="0" applyNumberFormat="1" applyFont="1" applyFill="1" applyBorder="1"/>
    <xf numFmtId="0" fontId="11" fillId="2" borderId="0" xfId="0" applyFont="1" applyFill="1"/>
    <xf numFmtId="3" fontId="4" fillId="4" borderId="5" xfId="3" applyNumberFormat="1" applyFont="1" applyFill="1" applyBorder="1" applyAlignment="1">
      <alignment horizontal="center"/>
    </xf>
    <xf numFmtId="3" fontId="4" fillId="4" borderId="5" xfId="3" applyNumberFormat="1" applyFont="1" applyFill="1" applyBorder="1"/>
    <xf numFmtId="3" fontId="0" fillId="4" borderId="5" xfId="0" applyNumberFormat="1" applyFill="1" applyBorder="1"/>
    <xf numFmtId="3" fontId="4" fillId="2" borderId="5" xfId="3" applyNumberFormat="1" applyFont="1" applyFill="1" applyBorder="1" applyAlignment="1">
      <alignment horizontal="center"/>
    </xf>
    <xf numFmtId="3" fontId="4" fillId="2" borderId="5" xfId="3" applyNumberFormat="1" applyFont="1" applyFill="1" applyBorder="1"/>
    <xf numFmtId="3" fontId="0" fillId="2" borderId="5" xfId="0" applyNumberFormat="1" applyFill="1" applyBorder="1"/>
    <xf numFmtId="0" fontId="8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4" fillId="6" borderId="10" xfId="3" applyFont="1" applyFill="1" applyBorder="1" applyAlignment="1">
      <alignment horizontal="center"/>
    </xf>
    <xf numFmtId="3" fontId="4" fillId="6" borderId="5" xfId="3" applyNumberFormat="1" applyFont="1" applyFill="1" applyBorder="1" applyAlignment="1">
      <alignment horizontal="center"/>
    </xf>
    <xf numFmtId="3" fontId="0" fillId="6" borderId="5" xfId="0" applyNumberFormat="1" applyFill="1" applyBorder="1" applyAlignment="1">
      <alignment horizontal="right"/>
    </xf>
    <xf numFmtId="3" fontId="0" fillId="6" borderId="5" xfId="0" applyNumberFormat="1" applyFill="1" applyBorder="1"/>
    <xf numFmtId="0" fontId="14" fillId="2" borderId="0" xfId="0" applyFont="1" applyFill="1"/>
    <xf numFmtId="0" fontId="14" fillId="3" borderId="1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/>
    </xf>
    <xf numFmtId="3" fontId="14" fillId="4" borderId="10" xfId="0" applyNumberFormat="1" applyFont="1" applyFill="1" applyBorder="1" applyAlignment="1">
      <alignment horizontal="right" vertical="center"/>
    </xf>
    <xf numFmtId="3" fontId="14" fillId="4" borderId="0" xfId="0" applyNumberFormat="1" applyFont="1" applyFill="1" applyAlignment="1">
      <alignment horizontal="right" vertical="center"/>
    </xf>
    <xf numFmtId="3" fontId="14" fillId="4" borderId="1" xfId="0" applyNumberFormat="1" applyFont="1" applyFill="1" applyBorder="1" applyAlignment="1">
      <alignment horizontal="right" vertical="center"/>
    </xf>
    <xf numFmtId="165" fontId="15" fillId="4" borderId="1" xfId="0" applyNumberFormat="1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left"/>
    </xf>
    <xf numFmtId="3" fontId="14" fillId="2" borderId="10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165" fontId="15" fillId="2" borderId="1" xfId="0" applyNumberFormat="1" applyFont="1" applyFill="1" applyBorder="1" applyAlignment="1">
      <alignment horizontal="right" vertical="center"/>
    </xf>
    <xf numFmtId="167" fontId="15" fillId="2" borderId="1" xfId="0" applyNumberFormat="1" applyFont="1" applyFill="1" applyBorder="1" applyAlignment="1">
      <alignment horizontal="right" vertical="center"/>
    </xf>
    <xf numFmtId="0" fontId="15" fillId="3" borderId="6" xfId="0" applyFont="1" applyFill="1" applyBorder="1" applyAlignment="1">
      <alignment horizontal="left"/>
    </xf>
    <xf numFmtId="3" fontId="15" fillId="4" borderId="9" xfId="0" applyNumberFormat="1" applyFont="1" applyFill="1" applyBorder="1" applyAlignment="1">
      <alignment horizontal="right" vertical="center"/>
    </xf>
    <xf numFmtId="3" fontId="15" fillId="4" borderId="7" xfId="0" applyNumberFormat="1" applyFont="1" applyFill="1" applyBorder="1" applyAlignment="1">
      <alignment horizontal="right" vertical="center"/>
    </xf>
    <xf numFmtId="3" fontId="15" fillId="4" borderId="8" xfId="0" applyNumberFormat="1" applyFont="1" applyFill="1" applyBorder="1" applyAlignment="1">
      <alignment horizontal="right" vertical="center"/>
    </xf>
    <xf numFmtId="165" fontId="15" fillId="4" borderId="8" xfId="0" applyNumberFormat="1" applyFont="1" applyFill="1" applyBorder="1" applyAlignment="1">
      <alignment horizontal="right" vertical="center"/>
    </xf>
    <xf numFmtId="0" fontId="16" fillId="2" borderId="0" xfId="0" applyFont="1" applyFill="1"/>
    <xf numFmtId="3" fontId="14" fillId="2" borderId="0" xfId="0" applyNumberFormat="1" applyFont="1" applyFill="1"/>
    <xf numFmtId="16" fontId="17" fillId="3" borderId="9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3" fontId="4" fillId="4" borderId="5" xfId="3" applyNumberFormat="1" applyFont="1" applyFill="1" applyBorder="1" applyAlignment="1">
      <alignment horizontal="right"/>
    </xf>
    <xf numFmtId="3" fontId="0" fillId="4" borderId="3" xfId="0" applyNumberFormat="1" applyFill="1" applyBorder="1" applyAlignment="1">
      <alignment horizontal="right"/>
    </xf>
    <xf numFmtId="168" fontId="0" fillId="2" borderId="0" xfId="0" applyNumberFormat="1" applyFill="1"/>
    <xf numFmtId="3" fontId="4" fillId="2" borderId="5" xfId="3" applyNumberFormat="1" applyFon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0" fontId="8" fillId="0" borderId="0" xfId="0" applyFont="1" applyAlignment="1">
      <alignment vertical="top"/>
    </xf>
    <xf numFmtId="0" fontId="18" fillId="0" borderId="0" xfId="0" applyFont="1" applyAlignment="1">
      <alignment horizontal="justify" vertical="center"/>
    </xf>
    <xf numFmtId="0" fontId="19" fillId="3" borderId="6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9" fontId="0" fillId="2" borderId="6" xfId="2" applyFont="1" applyFill="1" applyBorder="1" applyAlignment="1">
      <alignment horizontal="center" vertical="center"/>
    </xf>
    <xf numFmtId="165" fontId="0" fillId="0" borderId="0" xfId="2" applyNumberFormat="1" applyFont="1"/>
    <xf numFmtId="0" fontId="8" fillId="0" borderId="2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164" fontId="11" fillId="4" borderId="2" xfId="1" applyNumberFormat="1" applyFont="1" applyFill="1" applyBorder="1"/>
    <xf numFmtId="164" fontId="11" fillId="4" borderId="3" xfId="1" applyNumberFormat="1" applyFont="1" applyFill="1" applyBorder="1"/>
    <xf numFmtId="165" fontId="11" fillId="4" borderId="2" xfId="0" applyNumberFormat="1" applyFont="1" applyFill="1" applyBorder="1"/>
    <xf numFmtId="165" fontId="11" fillId="4" borderId="4" xfId="0" applyNumberFormat="1" applyFont="1" applyFill="1" applyBorder="1"/>
    <xf numFmtId="0" fontId="8" fillId="3" borderId="5" xfId="0" applyFont="1" applyFill="1" applyBorder="1" applyAlignment="1">
      <alignment horizontal="center" vertical="center"/>
    </xf>
    <xf numFmtId="164" fontId="11" fillId="2" borderId="0" xfId="1" applyNumberFormat="1" applyFont="1" applyFill="1" applyBorder="1"/>
    <xf numFmtId="164" fontId="11" fillId="2" borderId="5" xfId="1" applyNumberFormat="1" applyFont="1" applyFill="1" applyBorder="1"/>
    <xf numFmtId="165" fontId="11" fillId="2" borderId="0" xfId="0" applyNumberFormat="1" applyFont="1" applyFill="1"/>
    <xf numFmtId="165" fontId="11" fillId="2" borderId="1" xfId="0" applyNumberFormat="1" applyFont="1" applyFill="1" applyBorder="1"/>
    <xf numFmtId="0" fontId="9" fillId="3" borderId="5" xfId="0" applyFont="1" applyFill="1" applyBorder="1" applyAlignment="1">
      <alignment horizontal="center" vertical="center"/>
    </xf>
    <xf numFmtId="164" fontId="2" fillId="4" borderId="0" xfId="1" applyNumberFormat="1" applyFont="1" applyFill="1" applyBorder="1"/>
    <xf numFmtId="164" fontId="2" fillId="4" borderId="5" xfId="1" applyNumberFormat="1" applyFont="1" applyFill="1" applyBorder="1"/>
    <xf numFmtId="165" fontId="2" fillId="4" borderId="0" xfId="0" applyNumberFormat="1" applyFont="1" applyFill="1"/>
    <xf numFmtId="165" fontId="2" fillId="4" borderId="1" xfId="0" applyNumberFormat="1" applyFont="1" applyFill="1" applyBorder="1"/>
    <xf numFmtId="164" fontId="2" fillId="2" borderId="0" xfId="1" applyNumberFormat="1" applyFont="1" applyFill="1" applyBorder="1"/>
    <xf numFmtId="164" fontId="2" fillId="2" borderId="5" xfId="1" applyNumberFormat="1" applyFont="1" applyFill="1" applyBorder="1"/>
    <xf numFmtId="165" fontId="2" fillId="2" borderId="0" xfId="0" applyNumberFormat="1" applyFont="1" applyFill="1"/>
    <xf numFmtId="165" fontId="2" fillId="2" borderId="1" xfId="0" applyNumberFormat="1" applyFont="1" applyFill="1" applyBorder="1"/>
    <xf numFmtId="0" fontId="2" fillId="3" borderId="6" xfId="0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right" vertical="center"/>
    </xf>
    <xf numFmtId="0" fontId="4" fillId="0" borderId="10" xfId="3" applyFont="1" applyBorder="1" applyAlignment="1">
      <alignment horizontal="center"/>
    </xf>
    <xf numFmtId="3" fontId="4" fillId="0" borderId="10" xfId="3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10" fontId="20" fillId="2" borderId="0" xfId="2" applyNumberFormat="1" applyFont="1" applyFill="1"/>
    <xf numFmtId="3" fontId="4" fillId="0" borderId="5" xfId="3" applyNumberFormat="1" applyFont="1" applyBorder="1" applyAlignment="1">
      <alignment horizontal="center"/>
    </xf>
    <xf numFmtId="3" fontId="0" fillId="0" borderId="5" xfId="0" applyNumberFormat="1" applyBorder="1"/>
    <xf numFmtId="3" fontId="0" fillId="4" borderId="13" xfId="0" applyNumberFormat="1" applyFill="1" applyBorder="1" applyAlignment="1">
      <alignment horizontal="right"/>
    </xf>
    <xf numFmtId="3" fontId="4" fillId="0" borderId="5" xfId="3" applyNumberFormat="1" applyFont="1" applyBorder="1" applyAlignment="1">
      <alignment horizontal="right"/>
    </xf>
    <xf numFmtId="3" fontId="0" fillId="4" borderId="0" xfId="0" applyNumberFormat="1" applyFill="1" applyAlignment="1">
      <alignment horizontal="right"/>
    </xf>
    <xf numFmtId="165" fontId="0" fillId="2" borderId="10" xfId="2" applyNumberFormat="1" applyFont="1" applyFill="1" applyBorder="1"/>
    <xf numFmtId="165" fontId="0" fillId="2" borderId="0" xfId="2" applyNumberFormat="1" applyFont="1" applyFill="1" applyBorder="1"/>
    <xf numFmtId="0" fontId="4" fillId="4" borderId="15" xfId="3" applyFont="1" applyFill="1" applyBorder="1" applyAlignment="1">
      <alignment horizontal="center"/>
    </xf>
    <xf numFmtId="3" fontId="4" fillId="4" borderId="15" xfId="3" applyNumberFormat="1" applyFont="1" applyFill="1" applyBorder="1" applyAlignment="1">
      <alignment horizontal="right"/>
    </xf>
    <xf numFmtId="3" fontId="4" fillId="4" borderId="4" xfId="3" applyNumberFormat="1" applyFont="1" applyFill="1" applyBorder="1" applyAlignment="1">
      <alignment horizontal="right"/>
    </xf>
    <xf numFmtId="3" fontId="4" fillId="4" borderId="4" xfId="3" applyNumberFormat="1" applyFont="1" applyFill="1" applyBorder="1"/>
    <xf numFmtId="3" fontId="0" fillId="4" borderId="4" xfId="0" applyNumberFormat="1" applyFill="1" applyBorder="1" applyAlignment="1">
      <alignment horizontal="right"/>
    </xf>
    <xf numFmtId="9" fontId="0" fillId="2" borderId="9" xfId="2" applyFont="1" applyFill="1" applyBorder="1"/>
    <xf numFmtId="9" fontId="0" fillId="2" borderId="0" xfId="2" applyNumberFormat="1" applyFont="1" applyFill="1"/>
    <xf numFmtId="0" fontId="4" fillId="2" borderId="10" xfId="3" applyFont="1" applyFill="1" applyBorder="1" applyAlignment="1">
      <alignment horizontal="center"/>
    </xf>
    <xf numFmtId="0" fontId="4" fillId="4" borderId="10" xfId="3" applyFont="1" applyFill="1" applyBorder="1" applyAlignment="1">
      <alignment horizontal="center"/>
    </xf>
    <xf numFmtId="9" fontId="4" fillId="4" borderId="5" xfId="2" applyFont="1" applyFill="1" applyBorder="1" applyAlignment="1">
      <alignment horizontal="right"/>
    </xf>
    <xf numFmtId="9" fontId="4" fillId="0" borderId="5" xfId="2" applyFont="1" applyFill="1" applyBorder="1" applyAlignment="1">
      <alignment horizontal="right"/>
    </xf>
    <xf numFmtId="165" fontId="0" fillId="0" borderId="0" xfId="2" applyNumberFormat="1" applyFont="1"/>
    <xf numFmtId="0" fontId="4" fillId="0" borderId="0" xfId="3" applyFont="1" applyBorder="1" applyAlignment="1">
      <alignment horizontal="center"/>
    </xf>
    <xf numFmtId="3" fontId="4" fillId="0" borderId="0" xfId="3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4" borderId="11" xfId="3" applyFont="1" applyFill="1" applyBorder="1" applyAlignment="1">
      <alignment horizontal="center"/>
    </xf>
    <xf numFmtId="3" fontId="4" fillId="4" borderId="11" xfId="3" applyNumberFormat="1" applyFont="1" applyFill="1" applyBorder="1" applyAlignment="1">
      <alignment horizontal="right"/>
    </xf>
    <xf numFmtId="3" fontId="0" fillId="4" borderId="12" xfId="0" applyNumberFormat="1" applyFill="1" applyBorder="1" applyAlignment="1">
      <alignment horizontal="right"/>
    </xf>
    <xf numFmtId="9" fontId="4" fillId="4" borderId="3" xfId="2" applyFont="1" applyFill="1" applyBorder="1" applyAlignment="1">
      <alignment horizontal="right"/>
    </xf>
    <xf numFmtId="9" fontId="4" fillId="4" borderId="13" xfId="2" applyFont="1" applyFill="1" applyBorder="1" applyAlignment="1">
      <alignment horizontal="right"/>
    </xf>
    <xf numFmtId="3" fontId="4" fillId="4" borderId="13" xfId="3" applyNumberFormat="1" applyFont="1" applyFill="1" applyBorder="1" applyAlignment="1">
      <alignment horizontal="center"/>
    </xf>
    <xf numFmtId="3" fontId="0" fillId="4" borderId="13" xfId="0" applyNumberFormat="1" applyFill="1" applyBorder="1"/>
    <xf numFmtId="0" fontId="3" fillId="2" borderId="0" xfId="0" applyFont="1" applyFill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2" borderId="0" xfId="3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3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8" fillId="0" borderId="0" xfId="0" applyFont="1" applyAlignment="1">
      <alignment horizontal="left" vertical="center"/>
    </xf>
  </cellXfs>
  <cellStyles count="6">
    <cellStyle name="Milliers" xfId="1" builtinId="3"/>
    <cellStyle name="Milliers 2" xfId="4" xr:uid="{E13FB99F-4235-40C8-90F7-B113977DA9B5}"/>
    <cellStyle name="Normal" xfId="0" builtinId="0"/>
    <cellStyle name="Normal 2" xfId="5" xr:uid="{9E4F7659-D0F8-4EBC-ABAD-EECA8E07EBA9}"/>
    <cellStyle name="Normal 3" xfId="3" xr:uid="{E25D592F-6D42-47B9-A777-AA13B268A393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5852489915272"/>
          <c:y val="9.8928884650222135E-2"/>
          <c:w val="0.84363778971288073"/>
          <c:h val="0.67337739203780289"/>
        </c:manualLayout>
      </c:layout>
      <c:lineChart>
        <c:grouping val="standard"/>
        <c:varyColors val="0"/>
        <c:ser>
          <c:idx val="0"/>
          <c:order val="0"/>
          <c:tx>
            <c:v>Hommes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1.5921755942226772E-2"/>
                  <c:y val="0.105498072631365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42-4F3E-8BB6-3737795A6D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'Evolution depuis 2001'!$A$7:$A$29</c15:sqref>
                  </c15:fullRef>
                </c:ext>
              </c:extLst>
              <c:f>('Evolution depuis 2001'!$A$7:$A$21,'Evolution depuis 2001'!$A$23:$A$29)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5">
                  <c:v>2019*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'Evolution depuis 2001'!$B$7:$B$29</c15:sqref>
                  </c15:fullRef>
                </c:ext>
              </c:extLst>
              <c:f>('Evolution depuis 2001'!$B$7:$B$21,'Evolution depuis 2001'!$B$23:$B$29)</c:f>
              <c:numCache>
                <c:formatCode>_-* #\ ##0_-;\-* #\ ##0_-;_-* "-"??_-;_-@_-</c:formatCode>
                <c:ptCount val="22"/>
                <c:pt idx="0">
                  <c:v>4989194</c:v>
                </c:pt>
                <c:pt idx="1">
                  <c:v>5179667</c:v>
                </c:pt>
                <c:pt idx="2">
                  <c:v>5372868</c:v>
                </c:pt>
                <c:pt idx="3">
                  <c:v>5558441</c:v>
                </c:pt>
                <c:pt idx="4">
                  <c:v>5677953</c:v>
                </c:pt>
                <c:pt idx="5">
                  <c:v>5813680</c:v>
                </c:pt>
                <c:pt idx="6">
                  <c:v>5887375</c:v>
                </c:pt>
                <c:pt idx="7">
                  <c:v>5929357</c:v>
                </c:pt>
                <c:pt idx="8">
                  <c:v>6040019</c:v>
                </c:pt>
                <c:pt idx="9">
                  <c:v>6117963</c:v>
                </c:pt>
                <c:pt idx="10">
                  <c:v>6184927</c:v>
                </c:pt>
                <c:pt idx="11">
                  <c:v>6255508</c:v>
                </c:pt>
                <c:pt idx="12">
                  <c:v>6299077</c:v>
                </c:pt>
                <c:pt idx="13">
                  <c:v>6371507</c:v>
                </c:pt>
                <c:pt idx="14">
                  <c:v>6432528</c:v>
                </c:pt>
                <c:pt idx="15">
                  <c:v>6533041</c:v>
                </c:pt>
                <c:pt idx="16">
                  <c:v>6538514</c:v>
                </c:pt>
                <c:pt idx="17">
                  <c:v>6578212</c:v>
                </c:pt>
                <c:pt idx="18">
                  <c:v>6638279</c:v>
                </c:pt>
                <c:pt idx="19">
                  <c:v>6723778</c:v>
                </c:pt>
                <c:pt idx="20">
                  <c:v>6775293</c:v>
                </c:pt>
                <c:pt idx="21">
                  <c:v>6847592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2-4ECC-B113-ED6246877DF2}"/>
            </c:ext>
          </c:extLst>
        </c:ser>
        <c:ser>
          <c:idx val="1"/>
          <c:order val="1"/>
          <c:tx>
            <c:v>Femmes</c:v>
          </c:tx>
          <c:spPr>
            <a:ln w="28575" cap="rnd">
              <a:solidFill>
                <a:srgbClr val="991E66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2.0470829068577445E-2"/>
                  <c:y val="-8.5209981740718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42-4F3E-8BB6-3737795A6D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'Evolution depuis 2001'!$A$7:$A$29</c15:sqref>
                  </c15:fullRef>
                </c:ext>
              </c:extLst>
              <c:f>('Evolution depuis 2001'!$A$7:$A$21,'Evolution depuis 2001'!$A$23:$A$29)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5">
                  <c:v>2019*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'Evolution depuis 2001'!$C$7:$C$29</c15:sqref>
                  </c15:fullRef>
                </c:ext>
              </c:extLst>
              <c:f>('Evolution depuis 2001'!$C$7:$C$21,'Evolution depuis 2001'!$C$23:$C$29)</c:f>
              <c:numCache>
                <c:formatCode>_-* #\ ##0_-;\-* #\ ##0_-;_-* "-"??_-;_-@_-</c:formatCode>
                <c:ptCount val="22"/>
                <c:pt idx="0">
                  <c:v>6072984</c:v>
                </c:pt>
                <c:pt idx="1">
                  <c:v>6269002</c:v>
                </c:pt>
                <c:pt idx="2">
                  <c:v>6479984</c:v>
                </c:pt>
                <c:pt idx="3">
                  <c:v>6681830</c:v>
                </c:pt>
                <c:pt idx="4">
                  <c:v>6876568</c:v>
                </c:pt>
                <c:pt idx="5">
                  <c:v>7071156</c:v>
                </c:pt>
                <c:pt idx="6">
                  <c:v>7214694</c:v>
                </c:pt>
                <c:pt idx="7">
                  <c:v>7305717</c:v>
                </c:pt>
                <c:pt idx="8">
                  <c:v>7459062</c:v>
                </c:pt>
                <c:pt idx="9">
                  <c:v>7568777</c:v>
                </c:pt>
                <c:pt idx="10">
                  <c:v>7669905</c:v>
                </c:pt>
                <c:pt idx="11">
                  <c:v>7769130</c:v>
                </c:pt>
                <c:pt idx="12">
                  <c:v>7840457</c:v>
                </c:pt>
                <c:pt idx="13">
                  <c:v>7980913</c:v>
                </c:pt>
                <c:pt idx="14">
                  <c:v>8109214</c:v>
                </c:pt>
                <c:pt idx="15">
                  <c:v>8177796</c:v>
                </c:pt>
                <c:pt idx="16">
                  <c:v>8212174</c:v>
                </c:pt>
                <c:pt idx="17">
                  <c:v>8306346</c:v>
                </c:pt>
                <c:pt idx="18">
                  <c:v>8410892</c:v>
                </c:pt>
                <c:pt idx="19">
                  <c:v>8528161</c:v>
                </c:pt>
                <c:pt idx="20">
                  <c:v>8613726</c:v>
                </c:pt>
                <c:pt idx="21">
                  <c:v>8719858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42-4ECC-B113-ED6246877DF2}"/>
            </c:ext>
          </c:extLst>
        </c:ser>
        <c:ser>
          <c:idx val="2"/>
          <c:order val="2"/>
          <c:tx>
            <c:v>Ensemble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4.3216194700329807E-2"/>
                  <c:y val="-8.1152363562588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42-4ECC-B113-ED6246877D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'Evolution depuis 2001'!$A$7:$A$29</c15:sqref>
                  </c15:fullRef>
                </c:ext>
              </c:extLst>
              <c:f>('Evolution depuis 2001'!$A$7:$A$21,'Evolution depuis 2001'!$A$23:$A$29)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5">
                  <c:v>2019*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'Evolution depuis 2001'!$D$7:$D$29</c15:sqref>
                  </c15:fullRef>
                </c:ext>
              </c:extLst>
              <c:f>('Evolution depuis 2001'!$D$7:$D$21,'Evolution depuis 2001'!$D$23:$D$29)</c:f>
              <c:numCache>
                <c:formatCode>_-* #\ ##0_-;\-* #\ ##0_-;_-* "-"??_-;_-@_-</c:formatCode>
                <c:ptCount val="22"/>
                <c:pt idx="0">
                  <c:v>11062178</c:v>
                </c:pt>
                <c:pt idx="1">
                  <c:v>11448669</c:v>
                </c:pt>
                <c:pt idx="2">
                  <c:v>11852852</c:v>
                </c:pt>
                <c:pt idx="3">
                  <c:v>12240271</c:v>
                </c:pt>
                <c:pt idx="4">
                  <c:v>12554521</c:v>
                </c:pt>
                <c:pt idx="5">
                  <c:v>12884836</c:v>
                </c:pt>
                <c:pt idx="6">
                  <c:v>13102069</c:v>
                </c:pt>
                <c:pt idx="7">
                  <c:v>13235074</c:v>
                </c:pt>
                <c:pt idx="8">
                  <c:v>13499081</c:v>
                </c:pt>
                <c:pt idx="9">
                  <c:v>13686740</c:v>
                </c:pt>
                <c:pt idx="10">
                  <c:v>13854832</c:v>
                </c:pt>
                <c:pt idx="11">
                  <c:v>14024638</c:v>
                </c:pt>
                <c:pt idx="12">
                  <c:v>14139534</c:v>
                </c:pt>
                <c:pt idx="13">
                  <c:v>14352420</c:v>
                </c:pt>
                <c:pt idx="14">
                  <c:v>14541742</c:v>
                </c:pt>
                <c:pt idx="15">
                  <c:v>14710837</c:v>
                </c:pt>
                <c:pt idx="16">
                  <c:v>14750688</c:v>
                </c:pt>
                <c:pt idx="17">
                  <c:v>14884558</c:v>
                </c:pt>
                <c:pt idx="18">
                  <c:v>15049171</c:v>
                </c:pt>
                <c:pt idx="19">
                  <c:v>15251939</c:v>
                </c:pt>
                <c:pt idx="20">
                  <c:v>15389019</c:v>
                </c:pt>
                <c:pt idx="21">
                  <c:v>15567450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42-4ECC-B113-ED6246877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502752"/>
        <c:axId val="530501768"/>
      </c:lineChart>
      <c:catAx>
        <c:axId val="53050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501768"/>
        <c:crosses val="autoZero"/>
        <c:auto val="1"/>
        <c:lblAlgn val="ctr"/>
        <c:lblOffset val="100"/>
        <c:noMultiLvlLbl val="0"/>
      </c:catAx>
      <c:valAx>
        <c:axId val="53050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50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'Évolution par type droit'!$B$2</c:f>
              <c:strCache>
                <c:ptCount val="1"/>
                <c:pt idx="0">
                  <c:v>Droits directs cumulés avec un dérivé</c:v>
                </c:pt>
              </c:strCache>
            </c:strRef>
          </c:tx>
          <c:spPr>
            <a:ln w="15875" cap="rnd">
              <a:solidFill>
                <a:srgbClr val="991E6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5005359056806002E-2"/>
                  <c:y val="-0.10561056105610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BB-42DC-83AE-6D7C8EB5CC2C}"/>
                </c:ext>
              </c:extLst>
            </c:dLbl>
            <c:dLbl>
              <c:idx val="22"/>
              <c:layout>
                <c:manualLayout>
                  <c:x val="-1.7148981779206859E-2"/>
                  <c:y val="-7.9207920792079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59-411E-9599-290162528C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'Évolution par type droit'!$A$7:$A$29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'Évolution par type droit'!$B$7:$B$29</c:f>
              <c:numCache>
                <c:formatCode>#,##0</c:formatCode>
                <c:ptCount val="23"/>
                <c:pt idx="0">
                  <c:v>1577064</c:v>
                </c:pt>
                <c:pt idx="1">
                  <c:v>1618730</c:v>
                </c:pt>
                <c:pt idx="2">
                  <c:v>1664730</c:v>
                </c:pt>
                <c:pt idx="3">
                  <c:v>1707339</c:v>
                </c:pt>
                <c:pt idx="4">
                  <c:v>1755540</c:v>
                </c:pt>
                <c:pt idx="5">
                  <c:v>1796617</c:v>
                </c:pt>
                <c:pt idx="6">
                  <c:v>1834917</c:v>
                </c:pt>
                <c:pt idx="7">
                  <c:v>1859952</c:v>
                </c:pt>
                <c:pt idx="8">
                  <c:v>1888587</c:v>
                </c:pt>
                <c:pt idx="9">
                  <c:v>1909526</c:v>
                </c:pt>
                <c:pt idx="10">
                  <c:v>1932700</c:v>
                </c:pt>
                <c:pt idx="11">
                  <c:v>1954740</c:v>
                </c:pt>
                <c:pt idx="12">
                  <c:v>1968814</c:v>
                </c:pt>
                <c:pt idx="13">
                  <c:v>1986789</c:v>
                </c:pt>
                <c:pt idx="14">
                  <c:v>2007764</c:v>
                </c:pt>
                <c:pt idx="16">
                  <c:v>2072224</c:v>
                </c:pt>
                <c:pt idx="17">
                  <c:v>2076541</c:v>
                </c:pt>
                <c:pt idx="18">
                  <c:v>2086972</c:v>
                </c:pt>
                <c:pt idx="19">
                  <c:v>2091984</c:v>
                </c:pt>
                <c:pt idx="20">
                  <c:v>2110850</c:v>
                </c:pt>
                <c:pt idx="21">
                  <c:v>2117205</c:v>
                </c:pt>
                <c:pt idx="22">
                  <c:v>2125960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C-4BF4-B996-52F997A26F2C}"/>
            </c:ext>
          </c:extLst>
        </c:ser>
        <c:ser>
          <c:idx val="1"/>
          <c:order val="1"/>
          <c:tx>
            <c:strRef>
              <c:f>'Évolution par type droit'!$C$2</c:f>
              <c:strCache>
                <c:ptCount val="1"/>
                <c:pt idx="0">
                  <c:v>Droits directs seuls</c:v>
                </c:pt>
              </c:strCache>
            </c:strRef>
          </c:tx>
          <c:spPr>
            <a:ln w="15875" cap="rnd">
              <a:solidFill>
                <a:srgbClr val="0097A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441586280814578E-2"/>
                  <c:y val="-0.10561056105610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BB-42DC-83AE-6D7C8EB5CC2C}"/>
                </c:ext>
              </c:extLst>
            </c:dLbl>
            <c:dLbl>
              <c:idx val="22"/>
              <c:layout>
                <c:manualLayout>
                  <c:x val="-3.0010718113612004E-2"/>
                  <c:y val="9.2409240924092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D8-483F-B926-E543EE696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'Évolution par type droit'!$A$7:$A$29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'Évolution par type droit'!$C$7:$C$29</c:f>
              <c:numCache>
                <c:formatCode>#,##0</c:formatCode>
                <c:ptCount val="23"/>
                <c:pt idx="0">
                  <c:v>8633192</c:v>
                </c:pt>
                <c:pt idx="1">
                  <c:v>8960239</c:v>
                </c:pt>
                <c:pt idx="2">
                  <c:v>9311730</c:v>
                </c:pt>
                <c:pt idx="3">
                  <c:v>9655923</c:v>
                </c:pt>
                <c:pt idx="4">
                  <c:v>9922739</c:v>
                </c:pt>
                <c:pt idx="5">
                  <c:v>10219521</c:v>
                </c:pt>
                <c:pt idx="6">
                  <c:v>10404462</c:v>
                </c:pt>
                <c:pt idx="7">
                  <c:v>10518452</c:v>
                </c:pt>
                <c:pt idx="8">
                  <c:v>10765808</c:v>
                </c:pt>
                <c:pt idx="9">
                  <c:v>10952013</c:v>
                </c:pt>
                <c:pt idx="10">
                  <c:v>11108356</c:v>
                </c:pt>
                <c:pt idx="11">
                  <c:v>11269016</c:v>
                </c:pt>
                <c:pt idx="12">
                  <c:v>11410927</c:v>
                </c:pt>
                <c:pt idx="13">
                  <c:v>11602463</c:v>
                </c:pt>
                <c:pt idx="14">
                  <c:v>11766795</c:v>
                </c:pt>
                <c:pt idx="16">
                  <c:v>11867459</c:v>
                </c:pt>
                <c:pt idx="17">
                  <c:v>11953256</c:v>
                </c:pt>
                <c:pt idx="18">
                  <c:v>12089201</c:v>
                </c:pt>
                <c:pt idx="19">
                  <c:v>12263793</c:v>
                </c:pt>
                <c:pt idx="20">
                  <c:v>12454820</c:v>
                </c:pt>
                <c:pt idx="21">
                  <c:v>12591629</c:v>
                </c:pt>
                <c:pt idx="22">
                  <c:v>12768884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4C-4BF4-B996-52F997A26F2C}"/>
            </c:ext>
          </c:extLst>
        </c:ser>
        <c:ser>
          <c:idx val="3"/>
          <c:order val="2"/>
          <c:tx>
            <c:strRef>
              <c:f>'Évolution par type droit'!$D$2</c:f>
              <c:strCache>
                <c:ptCount val="1"/>
                <c:pt idx="0">
                  <c:v>Droits dérivés seuls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010718113612004E-2"/>
                  <c:y val="3.0803080308030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BB-42DC-83AE-6D7C8EB5CC2C}"/>
                </c:ext>
              </c:extLst>
            </c:dLbl>
            <c:dLbl>
              <c:idx val="22"/>
              <c:layout>
                <c:manualLayout>
                  <c:x val="-3.4297963558413719E-2"/>
                  <c:y val="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9-411E-9599-290162528C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'Évolution par type droit'!$A$7:$A$29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'Évolution par type droit'!$D$7:$D$29</c:f>
              <c:numCache>
                <c:formatCode>#,##0</c:formatCode>
                <c:ptCount val="23"/>
                <c:pt idx="0">
                  <c:v>851922</c:v>
                </c:pt>
                <c:pt idx="1">
                  <c:v>869700</c:v>
                </c:pt>
                <c:pt idx="2">
                  <c:v>876392</c:v>
                </c:pt>
                <c:pt idx="3">
                  <c:v>877009</c:v>
                </c:pt>
                <c:pt idx="4">
                  <c:v>876242</c:v>
                </c:pt>
                <c:pt idx="5">
                  <c:v>868698</c:v>
                </c:pt>
                <c:pt idx="6">
                  <c:v>862690</c:v>
                </c:pt>
                <c:pt idx="7">
                  <c:v>856670</c:v>
                </c:pt>
                <c:pt idx="8">
                  <c:v>844686</c:v>
                </c:pt>
                <c:pt idx="9">
                  <c:v>825201</c:v>
                </c:pt>
                <c:pt idx="10">
                  <c:v>813776</c:v>
                </c:pt>
                <c:pt idx="11">
                  <c:v>800882</c:v>
                </c:pt>
                <c:pt idx="12">
                  <c:v>759793</c:v>
                </c:pt>
                <c:pt idx="13">
                  <c:v>763168</c:v>
                </c:pt>
                <c:pt idx="14">
                  <c:v>767183</c:v>
                </c:pt>
                <c:pt idx="16">
                  <c:v>771154</c:v>
                </c:pt>
                <c:pt idx="17">
                  <c:v>720891</c:v>
                </c:pt>
                <c:pt idx="18">
                  <c:v>708385</c:v>
                </c:pt>
                <c:pt idx="19">
                  <c:v>693394</c:v>
                </c:pt>
                <c:pt idx="20">
                  <c:v>686269</c:v>
                </c:pt>
                <c:pt idx="21">
                  <c:v>680185</c:v>
                </c:pt>
                <c:pt idx="22">
                  <c:v>672606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4C-4BF4-B996-52F997A26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402208"/>
        <c:axId val="631400896"/>
      </c:lineChart>
      <c:catAx>
        <c:axId val="63140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6000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1400896"/>
        <c:crosses val="autoZero"/>
        <c:auto val="1"/>
        <c:lblAlgn val="ctr"/>
        <c:lblOffset val="100"/>
        <c:tickLblSkip val="1"/>
        <c:noMultiLvlLbl val="0"/>
      </c:catAx>
      <c:valAx>
        <c:axId val="63140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140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 droits directs'!$B$2</c:f>
              <c:strCache>
                <c:ptCount val="1"/>
                <c:pt idx="0">
                  <c:v>Droits dérivés cumulés avec un droit direct</c:v>
                </c:pt>
              </c:strCache>
            </c:strRef>
          </c:tx>
          <c:spPr>
            <a:solidFill>
              <a:srgbClr val="FF9B66"/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'Evol droits directs'!$A$7:$A$29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'Evol droits directs'!$B$7:$B$29</c:f>
              <c:numCache>
                <c:formatCode>#,##0</c:formatCode>
                <c:ptCount val="23"/>
                <c:pt idx="0">
                  <c:v>1577064</c:v>
                </c:pt>
                <c:pt idx="1">
                  <c:v>1618730</c:v>
                </c:pt>
                <c:pt idx="2">
                  <c:v>1664730</c:v>
                </c:pt>
                <c:pt idx="3">
                  <c:v>1707339</c:v>
                </c:pt>
                <c:pt idx="4">
                  <c:v>1755540</c:v>
                </c:pt>
                <c:pt idx="5">
                  <c:v>1796617</c:v>
                </c:pt>
                <c:pt idx="6">
                  <c:v>1834917</c:v>
                </c:pt>
                <c:pt idx="7">
                  <c:v>1859952</c:v>
                </c:pt>
                <c:pt idx="8">
                  <c:v>1888587</c:v>
                </c:pt>
                <c:pt idx="9">
                  <c:v>1909526</c:v>
                </c:pt>
                <c:pt idx="10">
                  <c:v>1932700</c:v>
                </c:pt>
                <c:pt idx="11">
                  <c:v>1954740</c:v>
                </c:pt>
                <c:pt idx="12">
                  <c:v>1968814</c:v>
                </c:pt>
                <c:pt idx="13">
                  <c:v>1986789</c:v>
                </c:pt>
                <c:pt idx="14">
                  <c:v>2007764</c:v>
                </c:pt>
                <c:pt idx="16">
                  <c:v>2072224</c:v>
                </c:pt>
                <c:pt idx="17">
                  <c:v>2076541</c:v>
                </c:pt>
                <c:pt idx="18">
                  <c:v>2086972</c:v>
                </c:pt>
                <c:pt idx="19">
                  <c:v>2091984</c:v>
                </c:pt>
                <c:pt idx="20">
                  <c:v>2110850</c:v>
                </c:pt>
                <c:pt idx="21">
                  <c:v>2117205</c:v>
                </c:pt>
                <c:pt idx="22">
                  <c:v>2125960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9-4FA4-A174-6350519633AC}"/>
            </c:ext>
          </c:extLst>
        </c:ser>
        <c:ser>
          <c:idx val="1"/>
          <c:order val="1"/>
          <c:tx>
            <c:strRef>
              <c:f>'Evol droits directs'!$C$2</c:f>
              <c:strCache>
                <c:ptCount val="1"/>
                <c:pt idx="0">
                  <c:v>Droits directs servis seuls</c:v>
                </c:pt>
              </c:strCache>
            </c:strRef>
          </c:tx>
          <c:spPr>
            <a:solidFill>
              <a:srgbClr val="967DC9"/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'Evol droits directs'!$A$7:$A$29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'Evol droits directs'!$C$7:$C$29</c:f>
              <c:numCache>
                <c:formatCode>#,##0</c:formatCode>
                <c:ptCount val="23"/>
                <c:pt idx="0">
                  <c:v>8633192</c:v>
                </c:pt>
                <c:pt idx="1">
                  <c:v>8960239</c:v>
                </c:pt>
                <c:pt idx="2">
                  <c:v>9311730</c:v>
                </c:pt>
                <c:pt idx="3">
                  <c:v>9655923</c:v>
                </c:pt>
                <c:pt idx="4">
                  <c:v>9922739</c:v>
                </c:pt>
                <c:pt idx="5">
                  <c:v>10219521</c:v>
                </c:pt>
                <c:pt idx="6">
                  <c:v>10404462</c:v>
                </c:pt>
                <c:pt idx="7">
                  <c:v>10518452</c:v>
                </c:pt>
                <c:pt idx="8">
                  <c:v>10765808</c:v>
                </c:pt>
                <c:pt idx="9">
                  <c:v>10952013</c:v>
                </c:pt>
                <c:pt idx="10">
                  <c:v>11108356</c:v>
                </c:pt>
                <c:pt idx="11">
                  <c:v>11269016</c:v>
                </c:pt>
                <c:pt idx="12">
                  <c:v>11410927</c:v>
                </c:pt>
                <c:pt idx="13">
                  <c:v>11602463</c:v>
                </c:pt>
                <c:pt idx="14">
                  <c:v>11766795</c:v>
                </c:pt>
                <c:pt idx="16">
                  <c:v>11867459</c:v>
                </c:pt>
                <c:pt idx="17">
                  <c:v>11953256</c:v>
                </c:pt>
                <c:pt idx="18">
                  <c:v>12089201</c:v>
                </c:pt>
                <c:pt idx="19">
                  <c:v>12263793</c:v>
                </c:pt>
                <c:pt idx="20">
                  <c:v>12454820</c:v>
                </c:pt>
                <c:pt idx="21">
                  <c:v>12591629</c:v>
                </c:pt>
                <c:pt idx="22">
                  <c:v>12768884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59-4FA4-A174-635051963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1402208"/>
        <c:axId val="631400896"/>
      </c:barChart>
      <c:lineChart>
        <c:grouping val="standard"/>
        <c:varyColors val="0"/>
        <c:ser>
          <c:idx val="2"/>
          <c:order val="2"/>
          <c:tx>
            <c:strRef>
              <c:f>'Evol droits directs'!$D$2</c:f>
              <c:strCache>
                <c:ptCount val="1"/>
                <c:pt idx="0">
                  <c:v>Ensemble des droits directs</c:v>
                </c:pt>
              </c:strCache>
            </c:strRef>
          </c:tx>
          <c:spPr>
            <a:ln w="15875" cap="rnd">
              <a:solidFill>
                <a:schemeClr val="accent6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168067226890778E-2"/>
                  <c:y val="-0.106113033448673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02-4C76-B5BE-65DC2E0C2E08}"/>
                </c:ext>
              </c:extLst>
            </c:dLbl>
            <c:dLbl>
              <c:idx val="22"/>
              <c:layout>
                <c:manualLayout>
                  <c:x val="-2.9131652661064426E-2"/>
                  <c:y val="-6.9204152249134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DD-4835-82A3-C2EA1C1EF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 droits directs'!$A$7:$A$29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'Evol droits directs'!$D$7:$D$29</c:f>
              <c:numCache>
                <c:formatCode>#,##0</c:formatCode>
                <c:ptCount val="23"/>
                <c:pt idx="0">
                  <c:v>10210256</c:v>
                </c:pt>
                <c:pt idx="1">
                  <c:v>10578969</c:v>
                </c:pt>
                <c:pt idx="2">
                  <c:v>10976460</c:v>
                </c:pt>
                <c:pt idx="3">
                  <c:v>11363262</c:v>
                </c:pt>
                <c:pt idx="4">
                  <c:v>11678279</c:v>
                </c:pt>
                <c:pt idx="5">
                  <c:v>12016138</c:v>
                </c:pt>
                <c:pt idx="6">
                  <c:v>12239379</c:v>
                </c:pt>
                <c:pt idx="7">
                  <c:v>12378404</c:v>
                </c:pt>
                <c:pt idx="8">
                  <c:v>12654395</c:v>
                </c:pt>
                <c:pt idx="9">
                  <c:v>12861539</c:v>
                </c:pt>
                <c:pt idx="10">
                  <c:v>13041056</c:v>
                </c:pt>
                <c:pt idx="11">
                  <c:v>13223756</c:v>
                </c:pt>
                <c:pt idx="12">
                  <c:v>13379741</c:v>
                </c:pt>
                <c:pt idx="13">
                  <c:v>13589252</c:v>
                </c:pt>
                <c:pt idx="14">
                  <c:v>13774559</c:v>
                </c:pt>
                <c:pt idx="16">
                  <c:v>13939683</c:v>
                </c:pt>
                <c:pt idx="17">
                  <c:v>14029797</c:v>
                </c:pt>
                <c:pt idx="18">
                  <c:v>14176173</c:v>
                </c:pt>
                <c:pt idx="19">
                  <c:v>14355777</c:v>
                </c:pt>
                <c:pt idx="20">
                  <c:v>14565670</c:v>
                </c:pt>
                <c:pt idx="21">
                  <c:v>14708834</c:v>
                </c:pt>
                <c:pt idx="22">
                  <c:v>14894844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59-4FA4-A174-635051963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402208"/>
        <c:axId val="631400896"/>
      </c:lineChart>
      <c:catAx>
        <c:axId val="63140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1400896"/>
        <c:crosses val="autoZero"/>
        <c:auto val="1"/>
        <c:lblAlgn val="ctr"/>
        <c:lblOffset val="100"/>
        <c:noMultiLvlLbl val="0"/>
      </c:catAx>
      <c:valAx>
        <c:axId val="63140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140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494210282538216E-2"/>
          <c:y val="0.83467291502057051"/>
          <c:w val="0.96101140298639143"/>
          <c:h val="0.13764542407977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'Evol par nature droit'!$C$2</c:f>
              <c:strCache>
                <c:ptCount val="1"/>
                <c:pt idx="0">
                  <c:v>Pensions normales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('Evol par nature droit'!$B$5:$B$21,'Evol par nature droit'!$B$25:$B$29)</c15:sqref>
                  </c15:fullRef>
                </c:ext>
              </c:extLst>
              <c:f>('Evol par nature droit'!$B$6:$B$21,'Evol par nature droit'!$B$25:$B$29)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2019*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('Evol par nature droit'!$C$5:$C$21,'Evol par nature droit'!$C$25:$C$29)</c15:sqref>
                  </c15:fullRef>
                </c:ext>
              </c:extLst>
              <c:f>('Evol par nature droit'!$C$6:$C$21,'Evol par nature droit'!$C$25:$C$29)</c:f>
              <c:numCache>
                <c:formatCode>#,##0</c:formatCode>
                <c:ptCount val="21"/>
                <c:pt idx="0">
                  <c:v>7781673</c:v>
                </c:pt>
                <c:pt idx="1">
                  <c:v>8076439</c:v>
                </c:pt>
                <c:pt idx="2">
                  <c:v>8429650</c:v>
                </c:pt>
                <c:pt idx="3">
                  <c:v>8805469</c:v>
                </c:pt>
                <c:pt idx="4">
                  <c:v>9175002</c:v>
                </c:pt>
                <c:pt idx="5">
                  <c:v>9466372</c:v>
                </c:pt>
                <c:pt idx="6">
                  <c:v>9781234</c:v>
                </c:pt>
                <c:pt idx="7">
                  <c:v>10015971</c:v>
                </c:pt>
                <c:pt idx="8">
                  <c:v>10193993</c:v>
                </c:pt>
                <c:pt idx="9">
                  <c:v>10481856</c:v>
                </c:pt>
                <c:pt idx="10">
                  <c:v>10715020</c:v>
                </c:pt>
                <c:pt idx="11">
                  <c:v>10926928</c:v>
                </c:pt>
                <c:pt idx="12">
                  <c:v>11131303</c:v>
                </c:pt>
                <c:pt idx="13">
                  <c:v>11299265</c:v>
                </c:pt>
                <c:pt idx="14">
                  <c:v>11508943</c:v>
                </c:pt>
                <c:pt idx="15">
                  <c:v>11689199</c:v>
                </c:pt>
                <c:pt idx="16">
                  <c:v>12062968</c:v>
                </c:pt>
                <c:pt idx="17">
                  <c:v>12240493</c:v>
                </c:pt>
                <c:pt idx="18">
                  <c:v>12433021</c:v>
                </c:pt>
                <c:pt idx="19">
                  <c:v>12559298</c:v>
                </c:pt>
                <c:pt idx="20">
                  <c:v>12719479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4-4CD4-9399-11DCA7C6C6B0}"/>
            </c:ext>
          </c:extLst>
        </c:ser>
        <c:ser>
          <c:idx val="1"/>
          <c:order val="1"/>
          <c:tx>
            <c:strRef>
              <c:f>'Evol par nature droit'!$D$2</c:f>
              <c:strCache>
                <c:ptCount val="1"/>
                <c:pt idx="0">
                  <c:v>Pensions substituées à invalidité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('Evol par nature droit'!$B$5:$B$21,'Evol par nature droit'!$B$25:$B$29)</c15:sqref>
                  </c15:fullRef>
                </c:ext>
              </c:extLst>
              <c:f>('Evol par nature droit'!$B$6:$B$21,'Evol par nature droit'!$B$25:$B$29)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2019*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('Evol par nature droit'!$D$5:$D$21,'Evol par nature droit'!$D$25:$D$29)</c15:sqref>
                  </c15:fullRef>
                </c:ext>
              </c:extLst>
              <c:f>('Evol par nature droit'!$D$6:$D$21,'Evol par nature droit'!$D$25:$D$29)</c:f>
              <c:numCache>
                <c:formatCode>#,##0</c:formatCode>
                <c:ptCount val="21"/>
                <c:pt idx="0">
                  <c:v>604417</c:v>
                </c:pt>
                <c:pt idx="1">
                  <c:v>611220</c:v>
                </c:pt>
                <c:pt idx="2">
                  <c:v>627847</c:v>
                </c:pt>
                <c:pt idx="3">
                  <c:v>647424</c:v>
                </c:pt>
                <c:pt idx="4">
                  <c:v>666506</c:v>
                </c:pt>
                <c:pt idx="5">
                  <c:v>687368</c:v>
                </c:pt>
                <c:pt idx="6">
                  <c:v>708496</c:v>
                </c:pt>
                <c:pt idx="7">
                  <c:v>713189</c:v>
                </c:pt>
                <c:pt idx="8">
                  <c:v>710301</c:v>
                </c:pt>
                <c:pt idx="9">
                  <c:v>723309</c:v>
                </c:pt>
                <c:pt idx="10">
                  <c:v>731161</c:v>
                </c:pt>
                <c:pt idx="11">
                  <c:v>732253</c:v>
                </c:pt>
                <c:pt idx="12">
                  <c:v>738489</c:v>
                </c:pt>
                <c:pt idx="13">
                  <c:v>754743</c:v>
                </c:pt>
                <c:pt idx="14">
                  <c:v>776561</c:v>
                </c:pt>
                <c:pt idx="15">
                  <c:v>798569</c:v>
                </c:pt>
                <c:pt idx="16">
                  <c:v>857672</c:v>
                </c:pt>
                <c:pt idx="17">
                  <c:v>875631</c:v>
                </c:pt>
                <c:pt idx="18">
                  <c:v>900335</c:v>
                </c:pt>
                <c:pt idx="19">
                  <c:v>925135</c:v>
                </c:pt>
                <c:pt idx="20">
                  <c:v>951722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24-4CD4-9399-11DCA7C6C6B0}"/>
            </c:ext>
          </c:extLst>
        </c:ser>
        <c:ser>
          <c:idx val="2"/>
          <c:order val="2"/>
          <c:tx>
            <c:strRef>
              <c:f>'Evol par nature droit'!$E$2</c:f>
              <c:strCache>
                <c:ptCount val="1"/>
                <c:pt idx="0">
                  <c:v>Pensions pour inaptitude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thickThin" algn="ctr">
              <a:noFill/>
              <a:prstDash val="solid"/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('Evol par nature droit'!$B$5:$B$21,'Evol par nature droit'!$B$25:$B$29)</c15:sqref>
                  </c15:fullRef>
                </c:ext>
              </c:extLst>
              <c:f>('Evol par nature droit'!$B$6:$B$21,'Evol par nature droit'!$B$25:$B$29)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2019*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('Evol par nature droit'!$E$5:$E$21,'Evol par nature droit'!$E$25:$E$29)</c15:sqref>
                  </c15:fullRef>
                </c:ext>
              </c:extLst>
              <c:f>('Evol par nature droit'!$E$6:$E$21,'Evol par nature droit'!$E$25:$E$29)</c:f>
              <c:numCache>
                <c:formatCode>#,##0</c:formatCode>
                <c:ptCount val="21"/>
                <c:pt idx="0">
                  <c:v>1530554</c:v>
                </c:pt>
                <c:pt idx="1">
                  <c:v>1519192</c:v>
                </c:pt>
                <c:pt idx="2">
                  <c:v>1518402</c:v>
                </c:pt>
                <c:pt idx="3">
                  <c:v>1520898</c:v>
                </c:pt>
                <c:pt idx="4">
                  <c:v>1520455</c:v>
                </c:pt>
                <c:pt idx="5">
                  <c:v>1522434</c:v>
                </c:pt>
                <c:pt idx="6">
                  <c:v>1524573</c:v>
                </c:pt>
                <c:pt idx="7">
                  <c:v>1508632</c:v>
                </c:pt>
                <c:pt idx="8">
                  <c:v>1472745</c:v>
                </c:pt>
                <c:pt idx="9">
                  <c:v>1448028</c:v>
                </c:pt>
                <c:pt idx="10">
                  <c:v>1414343</c:v>
                </c:pt>
                <c:pt idx="11">
                  <c:v>1381009</c:v>
                </c:pt>
                <c:pt idx="12">
                  <c:v>1353212</c:v>
                </c:pt>
                <c:pt idx="13">
                  <c:v>1325093</c:v>
                </c:pt>
                <c:pt idx="14">
                  <c:v>1303197</c:v>
                </c:pt>
                <c:pt idx="15">
                  <c:v>1286305</c:v>
                </c:pt>
                <c:pt idx="16">
                  <c:v>1255148</c:v>
                </c:pt>
                <c:pt idx="17">
                  <c:v>1239340</c:v>
                </c:pt>
                <c:pt idx="18">
                  <c:v>1232045</c:v>
                </c:pt>
                <c:pt idx="19">
                  <c:v>1224172</c:v>
                </c:pt>
                <c:pt idx="20">
                  <c:v>1223448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24-4CD4-9399-11DCA7C6C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1402208"/>
        <c:axId val="631400896"/>
      </c:barChart>
      <c:catAx>
        <c:axId val="63140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1400896"/>
        <c:crosses val="autoZero"/>
        <c:auto val="1"/>
        <c:lblAlgn val="ctr"/>
        <c:lblOffset val="100"/>
        <c:noMultiLvlLbl val="0"/>
      </c:catAx>
      <c:valAx>
        <c:axId val="63140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140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 droits dérivés'!$B$2</c:f>
              <c:strCache>
                <c:ptCount val="1"/>
                <c:pt idx="0">
                  <c:v>Droits dérivés cumulés avec un droit direct</c:v>
                </c:pt>
              </c:strCache>
            </c:strRef>
          </c:tx>
          <c:spPr>
            <a:solidFill>
              <a:srgbClr val="573D90"/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'Evol droits dérivés'!$A$7:$A$29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'Evol droits dérivés'!$B$7:$B$29</c:f>
              <c:numCache>
                <c:formatCode>#,##0</c:formatCode>
                <c:ptCount val="23"/>
                <c:pt idx="0">
                  <c:v>1577064</c:v>
                </c:pt>
                <c:pt idx="1">
                  <c:v>1618730</c:v>
                </c:pt>
                <c:pt idx="2">
                  <c:v>1664730</c:v>
                </c:pt>
                <c:pt idx="3">
                  <c:v>1707339</c:v>
                </c:pt>
                <c:pt idx="4">
                  <c:v>1755540</c:v>
                </c:pt>
                <c:pt idx="5">
                  <c:v>1796617</c:v>
                </c:pt>
                <c:pt idx="6">
                  <c:v>1834917</c:v>
                </c:pt>
                <c:pt idx="7">
                  <c:v>1859952</c:v>
                </c:pt>
                <c:pt idx="8">
                  <c:v>1888587</c:v>
                </c:pt>
                <c:pt idx="9">
                  <c:v>1909526</c:v>
                </c:pt>
                <c:pt idx="10">
                  <c:v>1932700</c:v>
                </c:pt>
                <c:pt idx="11">
                  <c:v>1954740</c:v>
                </c:pt>
                <c:pt idx="12">
                  <c:v>1968814</c:v>
                </c:pt>
                <c:pt idx="13">
                  <c:v>1986789</c:v>
                </c:pt>
                <c:pt idx="14">
                  <c:v>2007764</c:v>
                </c:pt>
                <c:pt idx="16">
                  <c:v>2072224</c:v>
                </c:pt>
                <c:pt idx="17">
                  <c:v>2076541</c:v>
                </c:pt>
                <c:pt idx="18">
                  <c:v>2086972</c:v>
                </c:pt>
                <c:pt idx="19">
                  <c:v>2091984</c:v>
                </c:pt>
                <c:pt idx="20">
                  <c:v>2110850</c:v>
                </c:pt>
                <c:pt idx="21">
                  <c:v>2117205</c:v>
                </c:pt>
                <c:pt idx="22">
                  <c:v>2125960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6-4D5E-B22B-8DE52676E662}"/>
            </c:ext>
          </c:extLst>
        </c:ser>
        <c:ser>
          <c:idx val="1"/>
          <c:order val="1"/>
          <c:tx>
            <c:strRef>
              <c:f>'Evol droits dérivés'!$C$2</c:f>
              <c:strCache>
                <c:ptCount val="1"/>
                <c:pt idx="0">
                  <c:v>Droits dérivés seuls</c:v>
                </c:pt>
              </c:strCache>
            </c:strRef>
          </c:tx>
          <c:spPr>
            <a:solidFill>
              <a:srgbClr val="FF5800"/>
            </a:solidFill>
            <a:ln w="9525" cap="flat" cmpd="sng" algn="ctr">
              <a:solidFill>
                <a:srgbClr val="FF5800"/>
              </a:solidFill>
              <a:round/>
            </a:ln>
            <a:effectLst/>
          </c:spPr>
          <c:invertIfNegative val="0"/>
          <c:cat>
            <c:strRef>
              <c:f>'Evol droits dérivés'!$A$7:$A$29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'Evol droits dérivés'!$C$7:$C$29</c:f>
              <c:numCache>
                <c:formatCode>#,##0</c:formatCode>
                <c:ptCount val="23"/>
                <c:pt idx="0">
                  <c:v>851922</c:v>
                </c:pt>
                <c:pt idx="1">
                  <c:v>869700</c:v>
                </c:pt>
                <c:pt idx="2">
                  <c:v>876392</c:v>
                </c:pt>
                <c:pt idx="3">
                  <c:v>877009</c:v>
                </c:pt>
                <c:pt idx="4">
                  <c:v>876242</c:v>
                </c:pt>
                <c:pt idx="5">
                  <c:v>868698</c:v>
                </c:pt>
                <c:pt idx="6">
                  <c:v>862690</c:v>
                </c:pt>
                <c:pt idx="7">
                  <c:v>856670</c:v>
                </c:pt>
                <c:pt idx="8">
                  <c:v>844686</c:v>
                </c:pt>
                <c:pt idx="9">
                  <c:v>825201</c:v>
                </c:pt>
                <c:pt idx="10">
                  <c:v>813776</c:v>
                </c:pt>
                <c:pt idx="11">
                  <c:v>800882</c:v>
                </c:pt>
                <c:pt idx="12">
                  <c:v>759793</c:v>
                </c:pt>
                <c:pt idx="13">
                  <c:v>763168</c:v>
                </c:pt>
                <c:pt idx="14">
                  <c:v>767183</c:v>
                </c:pt>
                <c:pt idx="16">
                  <c:v>771154</c:v>
                </c:pt>
                <c:pt idx="17">
                  <c:v>720891</c:v>
                </c:pt>
                <c:pt idx="18">
                  <c:v>708385</c:v>
                </c:pt>
                <c:pt idx="19">
                  <c:v>693394</c:v>
                </c:pt>
                <c:pt idx="20">
                  <c:v>686269</c:v>
                </c:pt>
                <c:pt idx="21">
                  <c:v>680185</c:v>
                </c:pt>
                <c:pt idx="22">
                  <c:v>672606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6-4D5E-B22B-8DE52676E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1402208"/>
        <c:axId val="631400896"/>
      </c:barChart>
      <c:lineChart>
        <c:grouping val="standard"/>
        <c:varyColors val="0"/>
        <c:ser>
          <c:idx val="2"/>
          <c:order val="2"/>
          <c:tx>
            <c:strRef>
              <c:f>'Evol droits dérivés'!$D$2</c:f>
              <c:strCache>
                <c:ptCount val="1"/>
                <c:pt idx="0">
                  <c:v>Ensemble des droits dérivés</c:v>
                </c:pt>
              </c:strCache>
            </c:strRef>
          </c:tx>
          <c:spPr>
            <a:ln w="15875" cap="rnd">
              <a:solidFill>
                <a:schemeClr val="accent6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577030812324938E-2"/>
                  <c:y val="-8.304498269896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D-4756-A67F-8E96DAE441B7}"/>
                </c:ext>
              </c:extLst>
            </c:dLbl>
            <c:dLbl>
              <c:idx val="22"/>
              <c:layout>
                <c:manualLayout>
                  <c:x val="-3.5854341736694675E-2"/>
                  <c:y val="8.765859284890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76-4D5E-B22B-8DE52676E6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 droits dérivés'!$A$7:$A$29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'Evol droits dérivés'!$D$7:$D$29</c:f>
              <c:numCache>
                <c:formatCode>#,##0</c:formatCode>
                <c:ptCount val="23"/>
                <c:pt idx="0">
                  <c:v>2428986</c:v>
                </c:pt>
                <c:pt idx="1">
                  <c:v>2488430</c:v>
                </c:pt>
                <c:pt idx="2">
                  <c:v>2541122</c:v>
                </c:pt>
                <c:pt idx="3">
                  <c:v>2584348</c:v>
                </c:pt>
                <c:pt idx="4">
                  <c:v>2631782</c:v>
                </c:pt>
                <c:pt idx="5">
                  <c:v>2665315</c:v>
                </c:pt>
                <c:pt idx="6">
                  <c:v>2697607</c:v>
                </c:pt>
                <c:pt idx="7">
                  <c:v>2716622</c:v>
                </c:pt>
                <c:pt idx="8">
                  <c:v>2733273</c:v>
                </c:pt>
                <c:pt idx="9">
                  <c:v>2734727</c:v>
                </c:pt>
                <c:pt idx="10">
                  <c:v>2746476</c:v>
                </c:pt>
                <c:pt idx="11">
                  <c:v>2755622</c:v>
                </c:pt>
                <c:pt idx="12">
                  <c:v>2728607</c:v>
                </c:pt>
                <c:pt idx="13">
                  <c:v>2749957</c:v>
                </c:pt>
                <c:pt idx="14">
                  <c:v>2774947</c:v>
                </c:pt>
                <c:pt idx="16">
                  <c:v>2843378</c:v>
                </c:pt>
                <c:pt idx="17">
                  <c:v>2797432</c:v>
                </c:pt>
                <c:pt idx="18">
                  <c:v>2795357</c:v>
                </c:pt>
                <c:pt idx="19">
                  <c:v>2785378</c:v>
                </c:pt>
                <c:pt idx="20">
                  <c:v>2797119</c:v>
                </c:pt>
                <c:pt idx="21">
                  <c:v>2797390</c:v>
                </c:pt>
                <c:pt idx="22">
                  <c:v>2798566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76-4D5E-B22B-8DE52676E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402208"/>
        <c:axId val="631400896"/>
      </c:lineChart>
      <c:catAx>
        <c:axId val="63140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1400896"/>
        <c:crosses val="autoZero"/>
        <c:auto val="1"/>
        <c:lblAlgn val="ctr"/>
        <c:lblOffset val="100"/>
        <c:noMultiLvlLbl val="0"/>
      </c:catAx>
      <c:valAx>
        <c:axId val="63140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140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</xdr:row>
      <xdr:rowOff>114300</xdr:rowOff>
    </xdr:from>
    <xdr:to>
      <xdr:col>14</xdr:col>
      <xdr:colOff>306705</xdr:colOff>
      <xdr:row>19</xdr:row>
      <xdr:rowOff>5715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0B87A4A-6660-438F-9D6E-05AA7C79C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123824</xdr:colOff>
      <xdr:row>3</xdr:row>
      <xdr:rowOff>38100</xdr:rowOff>
    </xdr:from>
    <xdr:to>
      <xdr:col>14</xdr:col>
      <xdr:colOff>533399</xdr:colOff>
      <xdr:row>18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3988431-E2BC-4B4E-A46A-4D4B04BBA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466724</xdr:colOff>
      <xdr:row>2</xdr:row>
      <xdr:rowOff>85725</xdr:rowOff>
    </xdr:from>
    <xdr:to>
      <xdr:col>13</xdr:col>
      <xdr:colOff>38099</xdr:colOff>
      <xdr:row>16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7E8BF17-8431-4DC2-833C-56799096C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1</xdr:row>
      <xdr:rowOff>476250</xdr:rowOff>
    </xdr:from>
    <xdr:to>
      <xdr:col>15</xdr:col>
      <xdr:colOff>285750</xdr:colOff>
      <xdr:row>17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9751FD2-AD47-446E-8524-986761E72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476249</xdr:colOff>
      <xdr:row>1</xdr:row>
      <xdr:rowOff>561975</xdr:rowOff>
    </xdr:from>
    <xdr:to>
      <xdr:col>13</xdr:col>
      <xdr:colOff>47624</xdr:colOff>
      <xdr:row>16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EBF73D0-B0E7-4A77-8DE9-6364D81E1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LABELLISATION%20DES%20S&#201;RIES%20STATISTIQUES\STOCK\2024\S&#233;ries-labellis&#233;es-2024-Stock.xlsx" TargetMode="External"/><Relationship Id="rId1" Type="http://schemas.openxmlformats.org/officeDocument/2006/relationships/externalLinkPath" Target="/DSPR/PSN/LABELLISATION%20DES%20S&#201;RIES%20STATISTIQUES/STOCK/2024/S&#233;ries-labellis&#233;es-2024-Stoc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LABELLISATION%20DES%20S&#201;RIES%20STATISTIQUES/STOCK/2025/S&#233;ries-labellis&#233;es-2025-Stock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Fiches%20sur%20les%20principaux%20chiffres%20du%20RG\Fiche%20TI%20et%20TS\2024\Sources\F17B_TSTI_STOCK_Principaux%20chiffres%202024.xlsx" TargetMode="External"/><Relationship Id="rId1" Type="http://schemas.openxmlformats.org/officeDocument/2006/relationships/externalLinkPath" Target="/DSPR/PSN/Fiches%20sur%20les%20principaux%20chiffres%20du%20RG/Fiche%20TI%20et%20TS/2024/Sources/F17B_TSTI_STOCK_Principaux%20chiffres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Fiches%20sur%20les%20principaux%20chiffres%20du%20RG\Fiche%20TI%20et%20TS\2025\Fiche%20stock%20TI%20TS%202025.xlsx" TargetMode="External"/><Relationship Id="rId1" Type="http://schemas.openxmlformats.org/officeDocument/2006/relationships/externalLinkPath" Target="/DSPR/PSN/Fiches%20sur%20les%20principaux%20chiffres%20du%20RG/Fiche%20TI%20et%20TS/2025/Fiche%20stock%20TI%20TS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Fiches%20sur%20les%20principaux%20chiffres%20du%20RG/Fiche%20TI%20et%20TS/2025/Sources/F17B_TSTI_STOCK_Principaux%20chiffres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LABELLISATION%20DES%20S&#201;RIES%20STATISTIQUES\STOCK\2025\S&#233;ries%20labellis&#233;es%202025%20Stock.xlsx" TargetMode="External"/><Relationship Id="rId1" Type="http://schemas.openxmlformats.org/officeDocument/2006/relationships/externalLinkPath" Target="/DSPR/PSN/LABELLISATION%20DES%20S&#201;RIES%20STATISTIQUES/STOCK/2025/S&#233;ries%20labellis&#233;es%202025%20St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 refreshError="1"/>
      <sheetData sheetId="1" refreshError="1">
        <row r="10">
          <cell r="F10">
            <v>4001492</v>
          </cell>
        </row>
        <row r="15">
          <cell r="AB15">
            <v>6775293</v>
          </cell>
        </row>
        <row r="28">
          <cell r="AB28">
            <v>8613726</v>
          </cell>
        </row>
        <row r="37">
          <cell r="AB37">
            <v>925135</v>
          </cell>
        </row>
        <row r="38">
          <cell r="AB38">
            <v>1224172</v>
          </cell>
        </row>
      </sheetData>
      <sheetData sheetId="2" refreshError="1"/>
      <sheetData sheetId="3" refreshError="1"/>
      <sheetData sheetId="4" refreshError="1"/>
      <sheetData sheetId="5" refreshError="1">
        <row r="18">
          <cell r="AB18">
            <v>2117205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>
        <row r="10">
          <cell r="AB10">
            <v>5931930</v>
          </cell>
          <cell r="AC10">
            <v>5991274</v>
          </cell>
        </row>
        <row r="11">
          <cell r="AC11">
            <v>395428</v>
          </cell>
        </row>
        <row r="12">
          <cell r="AC12">
            <v>428904</v>
          </cell>
        </row>
        <row r="15">
          <cell r="AC15">
            <v>6847592</v>
          </cell>
        </row>
        <row r="23">
          <cell r="AC23">
            <v>6728205</v>
          </cell>
        </row>
        <row r="24">
          <cell r="AC24">
            <v>556294</v>
          </cell>
        </row>
        <row r="25">
          <cell r="AC25">
            <v>794544</v>
          </cell>
        </row>
        <row r="28">
          <cell r="AC28">
            <v>8719858</v>
          </cell>
        </row>
      </sheetData>
      <sheetData sheetId="2"/>
      <sheetData sheetId="3"/>
      <sheetData sheetId="4"/>
      <sheetData sheetId="5">
        <row r="18">
          <cell r="AC18">
            <v>2125960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ntaires"/>
      <sheetName val="Effectifs DP_DD"/>
      <sheetName val="Pyramide des âges"/>
      <sheetName val="Compléments de pension"/>
      <sheetName val="Montants"/>
      <sheetName val="Prélèvements sociaux"/>
    </sheetNames>
    <sheetDataSet>
      <sheetData sheetId="0"/>
      <sheetData sheetId="1">
        <row r="7">
          <cell r="F7">
            <v>12559298</v>
          </cell>
        </row>
        <row r="11">
          <cell r="F11">
            <v>229</v>
          </cell>
        </row>
        <row r="17">
          <cell r="F17">
            <v>680185</v>
          </cell>
        </row>
        <row r="21">
          <cell r="F21">
            <v>12591629</v>
          </cell>
        </row>
        <row r="22">
          <cell r="F22">
            <v>2117205</v>
          </cell>
        </row>
      </sheetData>
      <sheetData sheetId="2"/>
      <sheetData sheetId="3">
        <row r="25">
          <cell r="C25">
            <v>30402</v>
          </cell>
        </row>
      </sheetData>
      <sheetData sheetId="4">
        <row r="8">
          <cell r="C8">
            <v>978.16709614919898</v>
          </cell>
        </row>
      </sheetData>
      <sheetData sheetId="5">
        <row r="7">
          <cell r="E7">
            <v>4413345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to"/>
      <sheetName val="verso"/>
      <sheetName val="Résidence"/>
      <sheetName val="Pyramide des âges"/>
    </sheetNames>
    <sheetDataSet>
      <sheetData sheetId="0">
        <row r="9">
          <cell r="E9">
            <v>6815624</v>
          </cell>
        </row>
        <row r="17">
          <cell r="D17">
            <v>12768884</v>
          </cell>
        </row>
        <row r="21">
          <cell r="D21">
            <v>672606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aires"/>
      <sheetName val="Effectifs DP_DD"/>
      <sheetName val="Pyramide des âges"/>
      <sheetName val="Compléments de pension"/>
      <sheetName val="Montants"/>
      <sheetName val="Prélèvements sociaux"/>
      <sheetName val="recto"/>
      <sheetName val="verso"/>
      <sheetName val="Résidence"/>
    </sheetNames>
    <sheetDataSet>
      <sheetData sheetId="0"/>
      <sheetData sheetId="1">
        <row r="7">
          <cell r="D7">
            <v>5991274</v>
          </cell>
          <cell r="F7">
            <v>12719479</v>
          </cell>
        </row>
        <row r="11">
          <cell r="D11">
            <v>18</v>
          </cell>
          <cell r="E11">
            <v>177</v>
          </cell>
          <cell r="F11">
            <v>195</v>
          </cell>
        </row>
        <row r="12">
          <cell r="D12">
            <v>6815624</v>
          </cell>
          <cell r="E12">
            <v>8079220</v>
          </cell>
        </row>
        <row r="17">
          <cell r="D17">
            <v>31968</v>
          </cell>
          <cell r="E17">
            <v>640638</v>
          </cell>
          <cell r="F17">
            <v>672606</v>
          </cell>
        </row>
        <row r="21">
          <cell r="D21">
            <v>6605908</v>
          </cell>
          <cell r="E21">
            <v>6162976</v>
          </cell>
          <cell r="F21">
            <v>12768884</v>
          </cell>
        </row>
        <row r="22">
          <cell r="F22">
            <v>2125960</v>
          </cell>
        </row>
        <row r="23">
          <cell r="D23">
            <v>241684</v>
          </cell>
          <cell r="E23">
            <v>2556882</v>
          </cell>
        </row>
      </sheetData>
      <sheetData sheetId="2">
        <row r="84">
          <cell r="F84">
            <v>6847592</v>
          </cell>
        </row>
      </sheetData>
      <sheetData sheetId="3">
        <row r="6">
          <cell r="C6">
            <v>2386148</v>
          </cell>
        </row>
      </sheetData>
      <sheetData sheetId="4">
        <row r="8">
          <cell r="C8">
            <v>1005.09922623456</v>
          </cell>
        </row>
      </sheetData>
      <sheetData sheetId="5">
        <row r="7">
          <cell r="E7">
            <v>4447520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>
        <row r="37">
          <cell r="AC37">
            <v>951722</v>
          </cell>
        </row>
        <row r="38">
          <cell r="AC38">
            <v>1223448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C6BB-6B20-4356-BCC9-41A90E363A9A}">
  <dimension ref="A1:O34"/>
  <sheetViews>
    <sheetView showGridLines="0" tabSelected="1" workbookViewId="0">
      <selection activeCell="D7" sqref="D7"/>
    </sheetView>
  </sheetViews>
  <sheetFormatPr baseColWidth="10" defaultColWidth="11.42578125" defaultRowHeight="15" x14ac:dyDescent="0.25"/>
  <cols>
    <col min="1" max="6" width="13.42578125" style="1" customWidth="1"/>
    <col min="7" max="7" width="14.28515625" style="1" bestFit="1" customWidth="1"/>
    <col min="8" max="16384" width="11.42578125" style="1"/>
  </cols>
  <sheetData>
    <row r="1" spans="1:15" ht="18.75" x14ac:dyDescent="0.3">
      <c r="A1" s="166" t="s">
        <v>0</v>
      </c>
      <c r="B1" s="166"/>
      <c r="C1" s="166"/>
      <c r="D1" s="166"/>
      <c r="E1" s="166"/>
      <c r="F1" s="166"/>
    </row>
    <row r="2" spans="1:15" x14ac:dyDescent="0.25">
      <c r="A2" s="2"/>
      <c r="B2" s="3" t="s">
        <v>1</v>
      </c>
      <c r="C2" s="3" t="s">
        <v>2</v>
      </c>
      <c r="D2" s="4" t="s">
        <v>3</v>
      </c>
      <c r="E2" s="3" t="s">
        <v>4</v>
      </c>
      <c r="F2" s="5" t="s">
        <v>5</v>
      </c>
      <c r="H2" s="169" t="s">
        <v>0</v>
      </c>
      <c r="I2" s="169"/>
      <c r="J2" s="169"/>
      <c r="K2" s="169"/>
      <c r="L2" s="169"/>
      <c r="M2" s="169"/>
      <c r="N2" s="169"/>
      <c r="O2" s="169"/>
    </row>
    <row r="3" spans="1:15" x14ac:dyDescent="0.25">
      <c r="A3" s="111">
        <v>2001</v>
      </c>
      <c r="B3" s="112">
        <v>4492017</v>
      </c>
      <c r="C3" s="112">
        <v>5582272</v>
      </c>
      <c r="D3" s="113">
        <f>B3+C3</f>
        <v>10074289</v>
      </c>
      <c r="E3" s="114">
        <f>B3/D3</f>
        <v>0.44588923347344911</v>
      </c>
      <c r="F3" s="115">
        <f>C3/D3</f>
        <v>0.55411076652655089</v>
      </c>
    </row>
    <row r="4" spans="1:15" x14ac:dyDescent="0.25">
      <c r="A4" s="116">
        <v>2002</v>
      </c>
      <c r="B4" s="117">
        <v>4568300</v>
      </c>
      <c r="C4" s="117">
        <v>5678165</v>
      </c>
      <c r="D4" s="118">
        <f t="shared" ref="D4:D25" si="0">B4+C4</f>
        <v>10246465</v>
      </c>
      <c r="E4" s="119">
        <f t="shared" ref="E4:E25" si="1">B4/D4</f>
        <v>0.44584156584734347</v>
      </c>
      <c r="F4" s="120">
        <f t="shared" ref="F4:F25" si="2">C4/D4</f>
        <v>0.55415843415265653</v>
      </c>
    </row>
    <row r="5" spans="1:15" x14ac:dyDescent="0.25">
      <c r="A5" s="121">
        <v>2003</v>
      </c>
      <c r="B5" s="122">
        <v>4640590</v>
      </c>
      <c r="C5" s="122">
        <v>5770432</v>
      </c>
      <c r="D5" s="123">
        <f t="shared" si="0"/>
        <v>10411022</v>
      </c>
      <c r="E5" s="124">
        <f t="shared" si="1"/>
        <v>0.44573818017097649</v>
      </c>
      <c r="F5" s="125">
        <f t="shared" si="2"/>
        <v>0.55426181982902356</v>
      </c>
      <c r="G5" s="6"/>
    </row>
    <row r="6" spans="1:15" x14ac:dyDescent="0.25">
      <c r="A6" s="121">
        <v>2004</v>
      </c>
      <c r="B6" s="126">
        <v>4831444</v>
      </c>
      <c r="C6" s="126">
        <v>5915960</v>
      </c>
      <c r="D6" s="127">
        <f t="shared" si="0"/>
        <v>10747404</v>
      </c>
      <c r="E6" s="128">
        <f t="shared" si="1"/>
        <v>0.44954521110400242</v>
      </c>
      <c r="F6" s="129">
        <f t="shared" si="2"/>
        <v>0.55045478889599764</v>
      </c>
      <c r="G6" s="6"/>
    </row>
    <row r="7" spans="1:15" x14ac:dyDescent="0.25">
      <c r="A7" s="121">
        <v>2005</v>
      </c>
      <c r="B7" s="122">
        <v>4989194</v>
      </c>
      <c r="C7" s="122">
        <v>6072984</v>
      </c>
      <c r="D7" s="123">
        <f t="shared" si="0"/>
        <v>11062178</v>
      </c>
      <c r="E7" s="124">
        <f t="shared" si="1"/>
        <v>0.4510137153822692</v>
      </c>
      <c r="F7" s="125">
        <f t="shared" si="2"/>
        <v>0.5489862846177308</v>
      </c>
      <c r="G7" s="6"/>
    </row>
    <row r="8" spans="1:15" x14ac:dyDescent="0.25">
      <c r="A8" s="121">
        <v>2006</v>
      </c>
      <c r="B8" s="126">
        <v>5179667</v>
      </c>
      <c r="C8" s="126">
        <v>6269002</v>
      </c>
      <c r="D8" s="127">
        <f t="shared" si="0"/>
        <v>11448669</v>
      </c>
      <c r="E8" s="128">
        <f t="shared" si="1"/>
        <v>0.45242525572186598</v>
      </c>
      <c r="F8" s="129">
        <f t="shared" si="2"/>
        <v>0.54757474427813402</v>
      </c>
      <c r="G8" s="6"/>
    </row>
    <row r="9" spans="1:15" x14ac:dyDescent="0.25">
      <c r="A9" s="121">
        <v>2007</v>
      </c>
      <c r="B9" s="122">
        <v>5372868</v>
      </c>
      <c r="C9" s="122">
        <v>6479984</v>
      </c>
      <c r="D9" s="123">
        <f t="shared" si="0"/>
        <v>11852852</v>
      </c>
      <c r="E9" s="124">
        <f t="shared" si="1"/>
        <v>0.45329748485849652</v>
      </c>
      <c r="F9" s="125">
        <f t="shared" si="2"/>
        <v>0.54670251514150348</v>
      </c>
      <c r="G9" s="6"/>
    </row>
    <row r="10" spans="1:15" x14ac:dyDescent="0.25">
      <c r="A10" s="121">
        <v>2008</v>
      </c>
      <c r="B10" s="126">
        <v>5558441</v>
      </c>
      <c r="C10" s="126">
        <v>6681830</v>
      </c>
      <c r="D10" s="127">
        <f t="shared" si="0"/>
        <v>12240271</v>
      </c>
      <c r="E10" s="128">
        <f t="shared" si="1"/>
        <v>0.45411094247831607</v>
      </c>
      <c r="F10" s="129">
        <f t="shared" si="2"/>
        <v>0.54588905752168393</v>
      </c>
      <c r="G10" s="6"/>
    </row>
    <row r="11" spans="1:15" x14ac:dyDescent="0.25">
      <c r="A11" s="121">
        <v>2009</v>
      </c>
      <c r="B11" s="122">
        <v>5677953</v>
      </c>
      <c r="C11" s="122">
        <v>6876568</v>
      </c>
      <c r="D11" s="123">
        <f t="shared" si="0"/>
        <v>12554521</v>
      </c>
      <c r="E11" s="124">
        <f t="shared" si="1"/>
        <v>0.45226361085381117</v>
      </c>
      <c r="F11" s="125">
        <f t="shared" si="2"/>
        <v>0.54773638914618883</v>
      </c>
      <c r="G11" s="6"/>
    </row>
    <row r="12" spans="1:15" x14ac:dyDescent="0.25">
      <c r="A12" s="121">
        <v>2010</v>
      </c>
      <c r="B12" s="126">
        <v>5813680</v>
      </c>
      <c r="C12" s="126">
        <v>7071156</v>
      </c>
      <c r="D12" s="127">
        <f t="shared" si="0"/>
        <v>12884836</v>
      </c>
      <c r="E12" s="128">
        <f t="shared" si="1"/>
        <v>0.45120325939732564</v>
      </c>
      <c r="F12" s="129">
        <f t="shared" si="2"/>
        <v>0.54879674060267436</v>
      </c>
      <c r="G12" s="6"/>
    </row>
    <row r="13" spans="1:15" x14ac:dyDescent="0.25">
      <c r="A13" s="121">
        <v>2011</v>
      </c>
      <c r="B13" s="122">
        <v>5887375</v>
      </c>
      <c r="C13" s="122">
        <v>7214694</v>
      </c>
      <c r="D13" s="123">
        <f t="shared" si="0"/>
        <v>13102069</v>
      </c>
      <c r="E13" s="124">
        <f t="shared" si="1"/>
        <v>0.44934696955114495</v>
      </c>
      <c r="F13" s="125">
        <f t="shared" si="2"/>
        <v>0.55065303044885505</v>
      </c>
      <c r="G13" s="6"/>
    </row>
    <row r="14" spans="1:15" x14ac:dyDescent="0.25">
      <c r="A14" s="121">
        <v>2012</v>
      </c>
      <c r="B14" s="126">
        <v>5929357</v>
      </c>
      <c r="C14" s="126">
        <v>7305717</v>
      </c>
      <c r="D14" s="127">
        <f t="shared" si="0"/>
        <v>13235074</v>
      </c>
      <c r="E14" s="128">
        <f t="shared" si="1"/>
        <v>0.4480033130150991</v>
      </c>
      <c r="F14" s="129">
        <f t="shared" si="2"/>
        <v>0.5519966869849009</v>
      </c>
      <c r="G14" s="6"/>
    </row>
    <row r="15" spans="1:15" x14ac:dyDescent="0.25">
      <c r="A15" s="121">
        <v>2013</v>
      </c>
      <c r="B15" s="122">
        <v>6040019</v>
      </c>
      <c r="C15" s="122">
        <v>7459062</v>
      </c>
      <c r="D15" s="123">
        <f t="shared" si="0"/>
        <v>13499081</v>
      </c>
      <c r="E15" s="124">
        <f t="shared" si="1"/>
        <v>0.4474392738290851</v>
      </c>
      <c r="F15" s="125">
        <f t="shared" si="2"/>
        <v>0.5525607261709149</v>
      </c>
      <c r="G15" s="6"/>
    </row>
    <row r="16" spans="1:15" x14ac:dyDescent="0.25">
      <c r="A16" s="121">
        <v>2014</v>
      </c>
      <c r="B16" s="126">
        <v>6117963</v>
      </c>
      <c r="C16" s="126">
        <v>7568777</v>
      </c>
      <c r="D16" s="127">
        <f t="shared" si="0"/>
        <v>13686740</v>
      </c>
      <c r="E16" s="128">
        <f t="shared" si="1"/>
        <v>0.44699928543977602</v>
      </c>
      <c r="F16" s="129">
        <f t="shared" si="2"/>
        <v>0.55300071456022404</v>
      </c>
      <c r="G16" s="6"/>
    </row>
    <row r="17" spans="1:14" x14ac:dyDescent="0.25">
      <c r="A17" s="121">
        <v>2015</v>
      </c>
      <c r="B17" s="122">
        <v>6184927</v>
      </c>
      <c r="C17" s="122">
        <v>7669905</v>
      </c>
      <c r="D17" s="123">
        <f t="shared" si="0"/>
        <v>13854832</v>
      </c>
      <c r="E17" s="124">
        <f t="shared" si="1"/>
        <v>0.44640938266158697</v>
      </c>
      <c r="F17" s="125">
        <f t="shared" si="2"/>
        <v>0.55359061733841308</v>
      </c>
      <c r="G17" s="6"/>
    </row>
    <row r="18" spans="1:14" x14ac:dyDescent="0.25">
      <c r="A18" s="121">
        <v>2016</v>
      </c>
      <c r="B18" s="126">
        <v>6255508</v>
      </c>
      <c r="C18" s="126">
        <v>7769130</v>
      </c>
      <c r="D18" s="127">
        <f t="shared" si="0"/>
        <v>14024638</v>
      </c>
      <c r="E18" s="128">
        <f t="shared" si="1"/>
        <v>0.44603703853176102</v>
      </c>
      <c r="F18" s="129">
        <f t="shared" si="2"/>
        <v>0.55396296146823898</v>
      </c>
      <c r="G18" s="6"/>
    </row>
    <row r="19" spans="1:14" x14ac:dyDescent="0.25">
      <c r="A19" s="121">
        <v>2017</v>
      </c>
      <c r="B19" s="122">
        <v>6299077</v>
      </c>
      <c r="C19" s="122">
        <v>7840457</v>
      </c>
      <c r="D19" s="123">
        <f t="shared" si="0"/>
        <v>14139534</v>
      </c>
      <c r="E19" s="124">
        <f t="shared" si="1"/>
        <v>0.445493960409162</v>
      </c>
      <c r="F19" s="125">
        <f t="shared" si="2"/>
        <v>0.554506039590838</v>
      </c>
      <c r="G19" s="6"/>
    </row>
    <row r="20" spans="1:14" x14ac:dyDescent="0.25">
      <c r="A20" s="121">
        <v>2018</v>
      </c>
      <c r="B20" s="126">
        <v>6371507</v>
      </c>
      <c r="C20" s="126">
        <v>7980913</v>
      </c>
      <c r="D20" s="127">
        <f t="shared" si="0"/>
        <v>14352420</v>
      </c>
      <c r="E20" s="128">
        <f t="shared" si="1"/>
        <v>0.44393259115884293</v>
      </c>
      <c r="F20" s="129">
        <f t="shared" si="2"/>
        <v>0.55606740884115713</v>
      </c>
      <c r="G20" s="6"/>
    </row>
    <row r="21" spans="1:14" x14ac:dyDescent="0.25">
      <c r="A21" s="121" t="s">
        <v>6</v>
      </c>
      <c r="B21" s="122">
        <v>6432528</v>
      </c>
      <c r="C21" s="122">
        <v>8109214</v>
      </c>
      <c r="D21" s="123">
        <f t="shared" si="0"/>
        <v>14541742</v>
      </c>
      <c r="E21" s="124">
        <f t="shared" si="1"/>
        <v>0.44234920410498274</v>
      </c>
      <c r="F21" s="125">
        <f t="shared" si="2"/>
        <v>0.5576507958950172</v>
      </c>
      <c r="G21" s="6"/>
      <c r="H21" s="170" t="s">
        <v>46</v>
      </c>
      <c r="I21" s="170"/>
      <c r="J21" s="170"/>
      <c r="K21" s="170"/>
      <c r="L21" s="170"/>
      <c r="M21" s="170"/>
    </row>
    <row r="22" spans="1:14" x14ac:dyDescent="0.25">
      <c r="A22" s="121"/>
      <c r="B22" s="126"/>
      <c r="C22" s="126"/>
      <c r="D22" s="127"/>
      <c r="E22" s="128"/>
      <c r="F22" s="129"/>
      <c r="G22" s="6"/>
      <c r="H22" s="168" t="s">
        <v>47</v>
      </c>
      <c r="I22" s="168"/>
      <c r="J22" s="168"/>
      <c r="K22" s="168"/>
      <c r="L22" s="168"/>
      <c r="M22" s="168"/>
      <c r="N22" s="168"/>
    </row>
    <row r="23" spans="1:14" x14ac:dyDescent="0.25">
      <c r="A23" s="121" t="s">
        <v>6</v>
      </c>
      <c r="B23" s="122">
        <v>6533041</v>
      </c>
      <c r="C23" s="122">
        <v>8177796</v>
      </c>
      <c r="D23" s="123">
        <f t="shared" si="0"/>
        <v>14710837</v>
      </c>
      <c r="E23" s="124">
        <f t="shared" si="1"/>
        <v>0.44409716455970522</v>
      </c>
      <c r="F23" s="125">
        <f t="shared" si="2"/>
        <v>0.55590283544029484</v>
      </c>
      <c r="G23" s="6"/>
      <c r="H23" s="168"/>
      <c r="I23" s="168"/>
      <c r="J23" s="168"/>
      <c r="K23" s="168"/>
      <c r="L23" s="168"/>
      <c r="M23" s="168"/>
      <c r="N23" s="168"/>
    </row>
    <row r="24" spans="1:14" x14ac:dyDescent="0.25">
      <c r="A24" s="121">
        <v>2020</v>
      </c>
      <c r="B24" s="126">
        <v>6538514</v>
      </c>
      <c r="C24" s="126">
        <v>8212174</v>
      </c>
      <c r="D24" s="127">
        <f t="shared" si="0"/>
        <v>14750688</v>
      </c>
      <c r="E24" s="128">
        <f t="shared" si="1"/>
        <v>0.44326840890404567</v>
      </c>
      <c r="F24" s="129">
        <f t="shared" si="2"/>
        <v>0.55673159109595427</v>
      </c>
      <c r="G24" s="6"/>
      <c r="H24" s="171" t="s">
        <v>48</v>
      </c>
      <c r="I24" s="171"/>
      <c r="J24" s="171"/>
      <c r="K24" s="171"/>
      <c r="L24" s="171"/>
      <c r="M24" s="171"/>
      <c r="N24" s="171"/>
    </row>
    <row r="25" spans="1:14" x14ac:dyDescent="0.25">
      <c r="A25" s="121">
        <v>2021</v>
      </c>
      <c r="B25" s="122">
        <v>6578212</v>
      </c>
      <c r="C25" s="122">
        <v>8306346</v>
      </c>
      <c r="D25" s="123">
        <f t="shared" si="0"/>
        <v>14884558</v>
      </c>
      <c r="E25" s="124">
        <f t="shared" si="1"/>
        <v>0.44194876327533544</v>
      </c>
      <c r="F25" s="125">
        <f t="shared" si="2"/>
        <v>0.55805123672466461</v>
      </c>
      <c r="G25" s="6"/>
      <c r="H25" s="171"/>
      <c r="I25" s="171"/>
      <c r="J25" s="171"/>
      <c r="K25" s="171"/>
      <c r="L25" s="171"/>
      <c r="M25" s="171"/>
      <c r="N25" s="171"/>
    </row>
    <row r="26" spans="1:14" x14ac:dyDescent="0.25">
      <c r="A26" s="121">
        <v>2022</v>
      </c>
      <c r="B26" s="126">
        <v>6638279</v>
      </c>
      <c r="C26" s="126">
        <v>8410892</v>
      </c>
      <c r="D26" s="127">
        <f>B26+C26</f>
        <v>15049171</v>
      </c>
      <c r="E26" s="128">
        <f>B26/D26</f>
        <v>0.44110595859399832</v>
      </c>
      <c r="F26" s="129">
        <f>C26/D26</f>
        <v>0.55889404140600174</v>
      </c>
      <c r="G26" s="6"/>
    </row>
    <row r="27" spans="1:14" x14ac:dyDescent="0.25">
      <c r="A27" s="121">
        <v>2023</v>
      </c>
      <c r="B27" s="122">
        <v>6723778</v>
      </c>
      <c r="C27" s="122">
        <v>8528161</v>
      </c>
      <c r="D27" s="123">
        <f>B27+C27</f>
        <v>15251939</v>
      </c>
      <c r="E27" s="124">
        <f>B27/D27</f>
        <v>0.44084742274408517</v>
      </c>
      <c r="F27" s="125">
        <f>C27/D27</f>
        <v>0.55915257725591483</v>
      </c>
      <c r="G27" s="6"/>
    </row>
    <row r="28" spans="1:14" x14ac:dyDescent="0.25">
      <c r="A28" s="121">
        <v>2024</v>
      </c>
      <c r="B28" s="122">
        <f>'[1]Retraités en paiement'!$AB$15</f>
        <v>6775293</v>
      </c>
      <c r="C28" s="122">
        <f>'[1]Retraités en paiement'!$AB$28</f>
        <v>8613726</v>
      </c>
      <c r="D28" s="123">
        <f>B28+C28</f>
        <v>15389019</v>
      </c>
      <c r="E28" s="124">
        <f>B28/D28</f>
        <v>0.44026802488189792</v>
      </c>
      <c r="F28" s="125">
        <f>C28/D28</f>
        <v>0.55973197511810202</v>
      </c>
      <c r="G28" s="6"/>
    </row>
    <row r="29" spans="1:14" x14ac:dyDescent="0.25">
      <c r="A29" s="121">
        <v>2025</v>
      </c>
      <c r="B29" s="122">
        <f>'[2]Retraités en paiement'!$AC$15</f>
        <v>6847592</v>
      </c>
      <c r="C29" s="122">
        <f>'[2]Retraités en paiement'!$AC$28</f>
        <v>8719858</v>
      </c>
      <c r="D29" s="123">
        <f>B29+C29</f>
        <v>15567450</v>
      </c>
      <c r="E29" s="124">
        <f>B29/D29</f>
        <v>0.43986600246026164</v>
      </c>
      <c r="F29" s="125">
        <f>C29/D29</f>
        <v>0.56013399753973836</v>
      </c>
      <c r="G29" s="6"/>
    </row>
    <row r="30" spans="1:14" ht="30" customHeight="1" x14ac:dyDescent="0.25">
      <c r="A30" s="130" t="s">
        <v>53</v>
      </c>
      <c r="B30" s="131">
        <f>(B29-B7)/B7</f>
        <v>0.37248461374723052</v>
      </c>
      <c r="C30" s="131">
        <f>(C29-C7)/C7</f>
        <v>0.43584405952658528</v>
      </c>
      <c r="D30" s="131">
        <f>(D29-D7)/D7</f>
        <v>0.40726808048107704</v>
      </c>
      <c r="E30" s="8"/>
      <c r="F30" s="9"/>
      <c r="H30" s="10"/>
    </row>
    <row r="31" spans="1:14" x14ac:dyDescent="0.25">
      <c r="A31" s="167" t="s">
        <v>7</v>
      </c>
      <c r="B31" s="167"/>
      <c r="C31" s="167"/>
      <c r="D31" s="167"/>
      <c r="E31" s="167"/>
      <c r="F31" s="167"/>
    </row>
    <row r="32" spans="1:14" ht="27" customHeight="1" x14ac:dyDescent="0.25">
      <c r="A32" s="168" t="s">
        <v>8</v>
      </c>
      <c r="B32" s="168"/>
      <c r="C32" s="168"/>
      <c r="D32" s="168"/>
      <c r="E32" s="168"/>
      <c r="F32" s="168"/>
    </row>
    <row r="33" spans="1:6" ht="18" customHeight="1" x14ac:dyDescent="0.25">
      <c r="A33" s="168" t="s">
        <v>9</v>
      </c>
      <c r="B33" s="168"/>
      <c r="C33" s="168"/>
      <c r="D33" s="168"/>
      <c r="E33" s="168"/>
      <c r="F33" s="168"/>
    </row>
    <row r="34" spans="1:6" x14ac:dyDescent="0.25">
      <c r="B34" s="11"/>
      <c r="C34" s="11"/>
      <c r="D34" s="11"/>
    </row>
  </sheetData>
  <mergeCells count="8">
    <mergeCell ref="A1:F1"/>
    <mergeCell ref="A31:F31"/>
    <mergeCell ref="A32:F32"/>
    <mergeCell ref="A33:F33"/>
    <mergeCell ref="H2:O2"/>
    <mergeCell ref="H21:M21"/>
    <mergeCell ref="H22:N23"/>
    <mergeCell ref="H24:N2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D342-4F95-40AF-BDBF-B465656B50FA}">
  <dimension ref="A1:P36"/>
  <sheetViews>
    <sheetView showGridLines="0" topLeftCell="A15" workbookViewId="0">
      <selection activeCell="F30" sqref="F30"/>
    </sheetView>
  </sheetViews>
  <sheetFormatPr baseColWidth="10" defaultColWidth="11.42578125" defaultRowHeight="15" x14ac:dyDescent="0.25"/>
  <cols>
    <col min="1" max="1" width="11.42578125" style="1"/>
    <col min="2" max="5" width="16.85546875" style="1" customWidth="1"/>
    <col min="6" max="6" width="14.140625" style="1" bestFit="1" customWidth="1"/>
    <col min="7" max="7" width="11.42578125" style="1"/>
    <col min="8" max="8" width="14.140625" style="1" bestFit="1" customWidth="1"/>
    <col min="9" max="14" width="11.42578125" style="1"/>
    <col min="15" max="15" width="11.85546875" style="1" customWidth="1"/>
    <col min="16" max="16384" width="11.42578125" style="1"/>
  </cols>
  <sheetData>
    <row r="1" spans="1:16" ht="45" customHeight="1" x14ac:dyDescent="0.25">
      <c r="A1" s="174" t="s">
        <v>10</v>
      </c>
      <c r="B1" s="174"/>
      <c r="C1" s="174"/>
      <c r="D1" s="174"/>
      <c r="E1" s="174"/>
    </row>
    <row r="2" spans="1:16" ht="45" x14ac:dyDescent="0.25">
      <c r="A2" s="12">
        <v>45291</v>
      </c>
      <c r="B2" s="13" t="s">
        <v>11</v>
      </c>
      <c r="C2" s="14" t="s">
        <v>12</v>
      </c>
      <c r="D2" s="14" t="s">
        <v>13</v>
      </c>
      <c r="E2" s="14" t="s">
        <v>14</v>
      </c>
      <c r="H2" s="175" t="s">
        <v>15</v>
      </c>
      <c r="I2" s="175"/>
      <c r="J2" s="175"/>
      <c r="K2" s="175"/>
      <c r="L2" s="175"/>
      <c r="M2" s="175"/>
      <c r="N2" s="175"/>
      <c r="O2" s="175"/>
    </row>
    <row r="3" spans="1:16" ht="15.75" x14ac:dyDescent="0.25">
      <c r="A3" s="144">
        <v>2001</v>
      </c>
      <c r="B3" s="145">
        <v>1436558</v>
      </c>
      <c r="C3" s="146">
        <v>7822073</v>
      </c>
      <c r="D3" s="147">
        <v>815658</v>
      </c>
      <c r="E3" s="148">
        <f t="shared" ref="E3:E21" si="0">SUM(B3:D3)</f>
        <v>10074289</v>
      </c>
      <c r="F3" s="20"/>
      <c r="G3" s="20"/>
      <c r="P3" s="21"/>
    </row>
    <row r="4" spans="1:16" x14ac:dyDescent="0.25">
      <c r="A4" s="151">
        <v>2002</v>
      </c>
      <c r="B4" s="23">
        <v>1472125</v>
      </c>
      <c r="C4" s="24">
        <v>7958011</v>
      </c>
      <c r="D4" s="25">
        <v>816329</v>
      </c>
      <c r="E4" s="19">
        <f t="shared" si="0"/>
        <v>10246465</v>
      </c>
      <c r="F4" s="11"/>
      <c r="G4" s="20"/>
    </row>
    <row r="5" spans="1:16" x14ac:dyDescent="0.25">
      <c r="A5" s="152">
        <v>2003</v>
      </c>
      <c r="B5" s="16">
        <v>1501917</v>
      </c>
      <c r="C5" s="17">
        <v>8090615</v>
      </c>
      <c r="D5" s="18">
        <v>818490</v>
      </c>
      <c r="E5" s="19">
        <f t="shared" si="0"/>
        <v>10411022</v>
      </c>
      <c r="F5" s="10"/>
      <c r="G5" s="20"/>
    </row>
    <row r="6" spans="1:16" x14ac:dyDescent="0.25">
      <c r="A6" s="151">
        <v>2004</v>
      </c>
      <c r="B6" s="23">
        <v>1541608</v>
      </c>
      <c r="C6" s="24">
        <v>8378933</v>
      </c>
      <c r="D6" s="25">
        <v>826863</v>
      </c>
      <c r="E6" s="19">
        <f t="shared" si="0"/>
        <v>10747404</v>
      </c>
      <c r="F6" s="20"/>
      <c r="G6" s="20"/>
    </row>
    <row r="7" spans="1:16" x14ac:dyDescent="0.25">
      <c r="A7" s="152">
        <v>2005</v>
      </c>
      <c r="B7" s="16">
        <v>1577064</v>
      </c>
      <c r="C7" s="17">
        <v>8633192</v>
      </c>
      <c r="D7" s="18">
        <v>851922</v>
      </c>
      <c r="E7" s="19">
        <f t="shared" si="0"/>
        <v>11062178</v>
      </c>
      <c r="F7" s="20"/>
      <c r="G7" s="20"/>
    </row>
    <row r="8" spans="1:16" x14ac:dyDescent="0.25">
      <c r="A8" s="151">
        <v>2006</v>
      </c>
      <c r="B8" s="23">
        <v>1618730</v>
      </c>
      <c r="C8" s="24">
        <v>8960239</v>
      </c>
      <c r="D8" s="25">
        <v>869700</v>
      </c>
      <c r="E8" s="19">
        <f t="shared" si="0"/>
        <v>11448669</v>
      </c>
      <c r="F8" s="20"/>
      <c r="G8" s="20"/>
    </row>
    <row r="9" spans="1:16" x14ac:dyDescent="0.25">
      <c r="A9" s="152">
        <v>2007</v>
      </c>
      <c r="B9" s="16">
        <v>1664730</v>
      </c>
      <c r="C9" s="17">
        <v>9311730</v>
      </c>
      <c r="D9" s="18">
        <v>876392</v>
      </c>
      <c r="E9" s="19">
        <f t="shared" si="0"/>
        <v>11852852</v>
      </c>
      <c r="F9" s="20"/>
      <c r="G9" s="20"/>
    </row>
    <row r="10" spans="1:16" x14ac:dyDescent="0.25">
      <c r="A10" s="151">
        <v>2008</v>
      </c>
      <c r="B10" s="23">
        <v>1707339</v>
      </c>
      <c r="C10" s="24">
        <v>9655923</v>
      </c>
      <c r="D10" s="25">
        <v>877009</v>
      </c>
      <c r="E10" s="19">
        <f t="shared" si="0"/>
        <v>12240271</v>
      </c>
      <c r="F10" s="20"/>
      <c r="G10" s="20"/>
    </row>
    <row r="11" spans="1:16" x14ac:dyDescent="0.25">
      <c r="A11" s="152">
        <v>2009</v>
      </c>
      <c r="B11" s="16">
        <v>1755540</v>
      </c>
      <c r="C11" s="17">
        <v>9922739</v>
      </c>
      <c r="D11" s="18">
        <v>876242</v>
      </c>
      <c r="E11" s="19">
        <f t="shared" si="0"/>
        <v>12554521</v>
      </c>
      <c r="F11" s="20"/>
      <c r="G11" s="20"/>
    </row>
    <row r="12" spans="1:16" x14ac:dyDescent="0.25">
      <c r="A12" s="151">
        <v>2010</v>
      </c>
      <c r="B12" s="23">
        <v>1796617</v>
      </c>
      <c r="C12" s="24">
        <v>10219521</v>
      </c>
      <c r="D12" s="25">
        <v>868698</v>
      </c>
      <c r="E12" s="19">
        <f t="shared" si="0"/>
        <v>12884836</v>
      </c>
      <c r="F12" s="20"/>
      <c r="G12" s="20"/>
    </row>
    <row r="13" spans="1:16" x14ac:dyDescent="0.25">
      <c r="A13" s="152">
        <v>2011</v>
      </c>
      <c r="B13" s="16">
        <v>1834917</v>
      </c>
      <c r="C13" s="17">
        <v>10404462</v>
      </c>
      <c r="D13" s="18">
        <v>862690</v>
      </c>
      <c r="E13" s="19">
        <f t="shared" si="0"/>
        <v>13102069</v>
      </c>
      <c r="F13" s="20"/>
      <c r="G13" s="20"/>
    </row>
    <row r="14" spans="1:16" x14ac:dyDescent="0.25">
      <c r="A14" s="151">
        <v>2012</v>
      </c>
      <c r="B14" s="23">
        <v>1859952</v>
      </c>
      <c r="C14" s="24">
        <v>10518452</v>
      </c>
      <c r="D14" s="25">
        <v>856670</v>
      </c>
      <c r="E14" s="19">
        <f t="shared" si="0"/>
        <v>13235074</v>
      </c>
      <c r="F14" s="20"/>
      <c r="G14" s="20"/>
    </row>
    <row r="15" spans="1:16" x14ac:dyDescent="0.25">
      <c r="A15" s="152">
        <v>2013</v>
      </c>
      <c r="B15" s="16">
        <v>1888587</v>
      </c>
      <c r="C15" s="17">
        <v>10765808</v>
      </c>
      <c r="D15" s="18">
        <v>844686</v>
      </c>
      <c r="E15" s="19">
        <f t="shared" si="0"/>
        <v>13499081</v>
      </c>
      <c r="F15" s="20"/>
      <c r="G15" s="20"/>
    </row>
    <row r="16" spans="1:16" x14ac:dyDescent="0.25">
      <c r="A16" s="151">
        <v>2014</v>
      </c>
      <c r="B16" s="23">
        <v>1909526</v>
      </c>
      <c r="C16" s="24">
        <v>10952013</v>
      </c>
      <c r="D16" s="25">
        <v>825201</v>
      </c>
      <c r="E16" s="19">
        <f t="shared" si="0"/>
        <v>13686740</v>
      </c>
      <c r="F16" s="20"/>
      <c r="G16" s="20"/>
    </row>
    <row r="17" spans="1:14" x14ac:dyDescent="0.25">
      <c r="A17" s="152">
        <v>2015</v>
      </c>
      <c r="B17" s="16">
        <v>1932700</v>
      </c>
      <c r="C17" s="17">
        <v>11108356</v>
      </c>
      <c r="D17" s="18">
        <v>813776</v>
      </c>
      <c r="E17" s="19">
        <f t="shared" si="0"/>
        <v>13854832</v>
      </c>
      <c r="F17" s="20"/>
      <c r="G17" s="20"/>
    </row>
    <row r="18" spans="1:14" x14ac:dyDescent="0.25">
      <c r="A18" s="151">
        <v>2016</v>
      </c>
      <c r="B18" s="23">
        <v>1954740</v>
      </c>
      <c r="C18" s="24">
        <v>11269016</v>
      </c>
      <c r="D18" s="25">
        <v>800882</v>
      </c>
      <c r="E18" s="19">
        <f t="shared" si="0"/>
        <v>14024638</v>
      </c>
      <c r="F18" s="20"/>
      <c r="G18" s="20"/>
    </row>
    <row r="19" spans="1:14" x14ac:dyDescent="0.25">
      <c r="A19" s="152">
        <v>2017</v>
      </c>
      <c r="B19" s="16">
        <v>1968814</v>
      </c>
      <c r="C19" s="17">
        <v>11410927</v>
      </c>
      <c r="D19" s="18">
        <v>759793</v>
      </c>
      <c r="E19" s="19">
        <f t="shared" si="0"/>
        <v>14139534</v>
      </c>
      <c r="F19" s="20"/>
      <c r="G19" s="20"/>
    </row>
    <row r="20" spans="1:14" x14ac:dyDescent="0.25">
      <c r="A20" s="151">
        <v>2018</v>
      </c>
      <c r="B20" s="23">
        <v>1986789</v>
      </c>
      <c r="C20" s="24">
        <v>11602463</v>
      </c>
      <c r="D20" s="25">
        <v>763168</v>
      </c>
      <c r="E20" s="19">
        <f t="shared" si="0"/>
        <v>14352420</v>
      </c>
      <c r="F20" s="20"/>
      <c r="G20" s="20"/>
      <c r="H20" s="26" t="s">
        <v>49</v>
      </c>
      <c r="I20" s="26"/>
      <c r="J20" s="26"/>
      <c r="K20" s="26"/>
    </row>
    <row r="21" spans="1:14" ht="15" customHeight="1" x14ac:dyDescent="0.25">
      <c r="A21" s="152" t="s">
        <v>6</v>
      </c>
      <c r="B21" s="16">
        <v>2007764</v>
      </c>
      <c r="C21" s="17">
        <v>11766795</v>
      </c>
      <c r="D21" s="18">
        <v>767183</v>
      </c>
      <c r="E21" s="19">
        <f t="shared" si="0"/>
        <v>14541742</v>
      </c>
      <c r="F21" s="20"/>
      <c r="G21" s="20"/>
      <c r="H21" s="172" t="s">
        <v>50</v>
      </c>
      <c r="I21" s="172"/>
      <c r="J21" s="172"/>
      <c r="K21" s="172"/>
      <c r="L21" s="172"/>
      <c r="M21" s="172"/>
      <c r="N21" s="172"/>
    </row>
    <row r="22" spans="1:14" ht="9.75" customHeight="1" x14ac:dyDescent="0.25">
      <c r="A22" s="151"/>
      <c r="B22" s="23"/>
      <c r="C22" s="24"/>
      <c r="D22" s="25"/>
      <c r="E22" s="27"/>
      <c r="F22" s="20"/>
      <c r="G22" s="20"/>
      <c r="H22" s="172"/>
      <c r="I22" s="172"/>
      <c r="J22" s="172"/>
      <c r="K22" s="172"/>
      <c r="L22" s="172"/>
      <c r="M22" s="172"/>
      <c r="N22" s="172"/>
    </row>
    <row r="23" spans="1:14" ht="15" customHeight="1" x14ac:dyDescent="0.25">
      <c r="A23" s="152" t="s">
        <v>6</v>
      </c>
      <c r="B23" s="16">
        <v>2072224</v>
      </c>
      <c r="C23" s="17">
        <v>11867459</v>
      </c>
      <c r="D23" s="18">
        <v>771154</v>
      </c>
      <c r="E23" s="19">
        <f t="shared" ref="E23:E27" si="1">SUM(B23:D23)</f>
        <v>14710837</v>
      </c>
      <c r="F23" s="20"/>
      <c r="G23" s="20"/>
      <c r="H23" s="172" t="s">
        <v>48</v>
      </c>
      <c r="I23" s="172"/>
      <c r="J23" s="172"/>
      <c r="K23" s="172"/>
      <c r="L23" s="172"/>
      <c r="M23" s="172"/>
      <c r="N23" s="172"/>
    </row>
    <row r="24" spans="1:14" x14ac:dyDescent="0.25">
      <c r="A24" s="151">
        <v>2020</v>
      </c>
      <c r="B24" s="23">
        <v>2076541</v>
      </c>
      <c r="C24" s="24">
        <v>11953256</v>
      </c>
      <c r="D24" s="25">
        <v>720891</v>
      </c>
      <c r="E24" s="25">
        <f t="shared" si="1"/>
        <v>14750688</v>
      </c>
      <c r="F24" s="20"/>
      <c r="G24" s="20"/>
    </row>
    <row r="25" spans="1:14" x14ac:dyDescent="0.25">
      <c r="A25" s="152">
        <v>2021</v>
      </c>
      <c r="B25" s="16">
        <v>2086972</v>
      </c>
      <c r="C25" s="19">
        <v>12089201</v>
      </c>
      <c r="D25" s="19">
        <v>708385</v>
      </c>
      <c r="E25" s="28">
        <f t="shared" si="1"/>
        <v>14884558</v>
      </c>
      <c r="F25" s="20"/>
      <c r="G25" s="20"/>
    </row>
    <row r="26" spans="1:14" x14ac:dyDescent="0.25">
      <c r="A26" s="132">
        <v>2022</v>
      </c>
      <c r="B26" s="133">
        <v>2091984</v>
      </c>
      <c r="C26" s="134">
        <v>12263793</v>
      </c>
      <c r="D26" s="134">
        <v>693394</v>
      </c>
      <c r="E26" s="135">
        <f t="shared" si="1"/>
        <v>15049171</v>
      </c>
      <c r="F26" s="11"/>
      <c r="G26" s="10"/>
      <c r="H26" s="10"/>
    </row>
    <row r="27" spans="1:14" x14ac:dyDescent="0.25">
      <c r="A27" s="152">
        <v>2023</v>
      </c>
      <c r="B27" s="16">
        <v>2110850</v>
      </c>
      <c r="C27" s="19">
        <v>12454820</v>
      </c>
      <c r="D27" s="19">
        <v>686269</v>
      </c>
      <c r="E27" s="28">
        <f t="shared" si="1"/>
        <v>15251939</v>
      </c>
      <c r="F27" s="142"/>
      <c r="G27" s="10"/>
      <c r="H27" s="10"/>
    </row>
    <row r="28" spans="1:14" x14ac:dyDescent="0.25">
      <c r="A28" s="132">
        <v>2024</v>
      </c>
      <c r="B28" s="133">
        <f>'[1]Bénéficiaires d''un droit dérivé'!$AB$18</f>
        <v>2117205</v>
      </c>
      <c r="C28" s="134">
        <f>'[3]Effectifs DP_DD'!$F$21</f>
        <v>12591629</v>
      </c>
      <c r="D28" s="134">
        <f>'[3]Effectifs DP_DD'!$F$17</f>
        <v>680185</v>
      </c>
      <c r="E28" s="135">
        <f t="shared" ref="E28" si="2">SUM(B28:D28)</f>
        <v>15389019</v>
      </c>
      <c r="F28" s="143"/>
      <c r="G28" s="10"/>
      <c r="H28" s="10"/>
    </row>
    <row r="29" spans="1:14" x14ac:dyDescent="0.25">
      <c r="A29" s="159">
        <v>2025</v>
      </c>
      <c r="B29" s="160">
        <f>'[2]Bénéficiaires d''un droit dérivé'!$AC$18</f>
        <v>2125960</v>
      </c>
      <c r="C29" s="161">
        <f>[4]recto!$D$17</f>
        <v>12768884</v>
      </c>
      <c r="D29" s="161">
        <f>[4]recto!$D$21</f>
        <v>672606</v>
      </c>
      <c r="E29" s="139">
        <f>SUM(B29:D29)</f>
        <v>15567450</v>
      </c>
      <c r="F29" s="143"/>
      <c r="G29" s="10"/>
      <c r="H29" s="10"/>
    </row>
    <row r="30" spans="1:14" x14ac:dyDescent="0.25">
      <c r="A30" s="156"/>
      <c r="B30" s="157"/>
      <c r="C30" s="158"/>
      <c r="D30" s="158"/>
      <c r="E30" s="158"/>
      <c r="F30" s="143"/>
      <c r="G30" s="10"/>
      <c r="H30" s="10"/>
    </row>
    <row r="31" spans="1:14" ht="19.5" customHeight="1" x14ac:dyDescent="0.25">
      <c r="A31" s="176" t="s">
        <v>49</v>
      </c>
      <c r="B31" s="176"/>
      <c r="C31" s="176"/>
      <c r="D31" s="176"/>
    </row>
    <row r="32" spans="1:14" ht="22.5" customHeight="1" x14ac:dyDescent="0.25">
      <c r="A32" s="172" t="s">
        <v>50</v>
      </c>
      <c r="B32" s="172"/>
      <c r="C32" s="172"/>
      <c r="D32" s="172"/>
      <c r="E32" s="172"/>
    </row>
    <row r="33" spans="1:5" ht="26.25" customHeight="1" x14ac:dyDescent="0.25">
      <c r="A33" s="172" t="s">
        <v>48</v>
      </c>
      <c r="B33" s="172"/>
      <c r="C33" s="172"/>
      <c r="D33" s="172"/>
      <c r="E33" s="172"/>
    </row>
    <row r="34" spans="1:5" x14ac:dyDescent="0.25">
      <c r="A34" s="173" t="s">
        <v>16</v>
      </c>
      <c r="B34" s="173"/>
      <c r="C34" s="173"/>
      <c r="D34" s="173"/>
      <c r="E34" s="173"/>
    </row>
    <row r="35" spans="1:5" ht="45" x14ac:dyDescent="0.25">
      <c r="A35" s="29"/>
      <c r="B35" s="13" t="s">
        <v>11</v>
      </c>
      <c r="C35" s="7" t="s">
        <v>12</v>
      </c>
      <c r="D35" s="14" t="s">
        <v>13</v>
      </c>
      <c r="E35" s="14" t="s">
        <v>14</v>
      </c>
    </row>
    <row r="36" spans="1:5" x14ac:dyDescent="0.25">
      <c r="A36" s="30" t="s">
        <v>52</v>
      </c>
      <c r="B36" s="149">
        <f>B29/B7-1</f>
        <v>0.34804928652229705</v>
      </c>
      <c r="C36" s="31">
        <f>C29/C7-1</f>
        <v>0.47904552568737024</v>
      </c>
      <c r="D36" s="31">
        <f>D29/D7-1</f>
        <v>-0.21048405839971263</v>
      </c>
      <c r="E36" s="31">
        <f>E29/E7-1</f>
        <v>0.4072680804810771</v>
      </c>
    </row>
  </sheetData>
  <mergeCells count="8">
    <mergeCell ref="A33:E33"/>
    <mergeCell ref="A34:E34"/>
    <mergeCell ref="A1:E1"/>
    <mergeCell ref="H2:O2"/>
    <mergeCell ref="H21:N22"/>
    <mergeCell ref="H23:N23"/>
    <mergeCell ref="A31:D31"/>
    <mergeCell ref="A32:E32"/>
  </mergeCells>
  <pageMargins left="0.7" right="0.7" top="0.75" bottom="0.75" header="0.3" footer="0.3"/>
  <pageSetup paperSize="9" orientation="portrait" verticalDpi="0" r:id="rId1"/>
  <headerFooter>
    <oddFooter>&amp;L_x000D_&amp;1#&amp;"Calibri"&amp;10&amp;K008000 Restreint, diffusion restreinte à l’interne de la Branche Retraite</oddFooter>
  </headerFooter>
  <ignoredErrors>
    <ignoredError sqref="E3:E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2194-0B54-4E98-96CF-35FA6433A4E6}">
  <dimension ref="A1:E20"/>
  <sheetViews>
    <sheetView workbookViewId="0">
      <selection activeCell="G19" sqref="G19"/>
    </sheetView>
  </sheetViews>
  <sheetFormatPr baseColWidth="10" defaultColWidth="11.5703125" defaultRowHeight="15" x14ac:dyDescent="0.25"/>
  <cols>
    <col min="1" max="1" width="30.42578125" style="1" customWidth="1"/>
    <col min="2" max="3" width="15.7109375" style="1" customWidth="1"/>
    <col min="4" max="4" width="17.28515625" style="1" customWidth="1"/>
    <col min="5" max="16384" width="11.5703125" style="1"/>
  </cols>
  <sheetData>
    <row r="1" spans="1:5" ht="18.75" x14ac:dyDescent="0.3">
      <c r="A1" s="166" t="s">
        <v>54</v>
      </c>
      <c r="B1" s="166"/>
      <c r="C1" s="166"/>
      <c r="D1" s="166"/>
    </row>
    <row r="2" spans="1:5" x14ac:dyDescent="0.25">
      <c r="B2" s="32" t="s">
        <v>1</v>
      </c>
      <c r="C2" s="3" t="s">
        <v>2</v>
      </c>
      <c r="D2" s="5" t="s">
        <v>3</v>
      </c>
    </row>
    <row r="3" spans="1:5" x14ac:dyDescent="0.25">
      <c r="A3" s="33" t="s">
        <v>17</v>
      </c>
      <c r="B3" s="34">
        <f>'[5]Effectifs DP_DD'!$D$12</f>
        <v>6815624</v>
      </c>
      <c r="C3" s="35">
        <f>'[5]Effectifs DP_DD'!$E$12</f>
        <v>8079220</v>
      </c>
      <c r="D3" s="36">
        <f>SUM(B3:C3)</f>
        <v>14894844</v>
      </c>
      <c r="E3" s="20"/>
    </row>
    <row r="4" spans="1:5" x14ac:dyDescent="0.25">
      <c r="A4" s="37" t="s">
        <v>18</v>
      </c>
      <c r="B4" s="38">
        <f>'[5]Effectifs DP_DD'!$D$21</f>
        <v>6605908</v>
      </c>
      <c r="C4" s="39">
        <f>'[5]Effectifs DP_DD'!$E$21</f>
        <v>6162976</v>
      </c>
      <c r="D4" s="40">
        <f>SUM(B4:C4)</f>
        <v>12768884</v>
      </c>
      <c r="E4" s="20"/>
    </row>
    <row r="5" spans="1:5" x14ac:dyDescent="0.25">
      <c r="A5" s="41" t="s">
        <v>19</v>
      </c>
      <c r="B5" s="42">
        <f>B3/B9</f>
        <v>0.99533149755417671</v>
      </c>
      <c r="C5" s="43">
        <f t="shared" ref="C5:D5" si="0">C3/C9</f>
        <v>0.92653114305301765</v>
      </c>
      <c r="D5" s="44">
        <f t="shared" si="0"/>
        <v>0.95679407995529131</v>
      </c>
      <c r="E5" s="20"/>
    </row>
    <row r="6" spans="1:5" x14ac:dyDescent="0.25">
      <c r="A6" s="45" t="s">
        <v>20</v>
      </c>
      <c r="B6" s="46">
        <f>'[5]Effectifs DP_DD'!$D$23</f>
        <v>241684</v>
      </c>
      <c r="C6" s="47">
        <f>'[5]Effectifs DP_DD'!$E$23</f>
        <v>2556882</v>
      </c>
      <c r="D6" s="48">
        <f>SUM(B6:C6)</f>
        <v>2798566</v>
      </c>
      <c r="E6" s="20"/>
    </row>
    <row r="7" spans="1:5" x14ac:dyDescent="0.25">
      <c r="A7" s="37" t="s">
        <v>21</v>
      </c>
      <c r="B7" s="49">
        <f>'[5]Effectifs DP_DD'!$D$17</f>
        <v>31968</v>
      </c>
      <c r="C7" s="50">
        <f>'[5]Effectifs DP_DD'!$E$17</f>
        <v>640638</v>
      </c>
      <c r="D7" s="51">
        <f>SUM(B7:C7)</f>
        <v>672606</v>
      </c>
      <c r="E7" s="20"/>
    </row>
    <row r="8" spans="1:5" x14ac:dyDescent="0.25">
      <c r="A8" s="41" t="s">
        <v>19</v>
      </c>
      <c r="B8" s="52">
        <f>B6/B9</f>
        <v>3.5294743027914049E-2</v>
      </c>
      <c r="C8" s="53">
        <f t="shared" ref="C8:D8" si="1">C6/C9</f>
        <v>0.29322518784136165</v>
      </c>
      <c r="D8" s="54">
        <f t="shared" si="1"/>
        <v>0.17977035416847331</v>
      </c>
      <c r="E8" s="20"/>
    </row>
    <row r="9" spans="1:5" x14ac:dyDescent="0.25">
      <c r="A9" s="55" t="s">
        <v>3</v>
      </c>
      <c r="B9" s="56">
        <f>B3+B7</f>
        <v>6847592</v>
      </c>
      <c r="C9" s="57">
        <f>C3+C7</f>
        <v>8719858</v>
      </c>
      <c r="D9" s="58">
        <f>D3+D7</f>
        <v>15567450</v>
      </c>
      <c r="E9" s="20"/>
    </row>
    <row r="10" spans="1:5" x14ac:dyDescent="0.25">
      <c r="A10" s="59" t="s">
        <v>22</v>
      </c>
      <c r="B10" s="20"/>
      <c r="C10" s="20"/>
      <c r="D10" s="20"/>
      <c r="E10" s="20"/>
    </row>
    <row r="11" spans="1:5" x14ac:dyDescent="0.25">
      <c r="A11" s="1" t="s">
        <v>23</v>
      </c>
      <c r="B11" s="20"/>
      <c r="C11" s="20"/>
      <c r="D11" s="20"/>
      <c r="E11" s="20"/>
    </row>
    <row r="12" spans="1:5" x14ac:dyDescent="0.25">
      <c r="B12" s="20"/>
      <c r="C12" s="20"/>
      <c r="D12" s="20"/>
      <c r="E12" s="20"/>
    </row>
    <row r="13" spans="1:5" x14ac:dyDescent="0.25">
      <c r="B13" s="20"/>
      <c r="C13" s="20"/>
      <c r="D13" s="20"/>
      <c r="E13" s="20"/>
    </row>
    <row r="14" spans="1:5" x14ac:dyDescent="0.25">
      <c r="B14" s="20"/>
      <c r="C14" s="20"/>
      <c r="D14" s="20"/>
      <c r="E14" s="20"/>
    </row>
    <row r="15" spans="1:5" x14ac:dyDescent="0.25">
      <c r="B15" s="20"/>
      <c r="C15" s="20"/>
      <c r="D15" s="20"/>
      <c r="E15" s="20"/>
    </row>
    <row r="16" spans="1:5" x14ac:dyDescent="0.25">
      <c r="B16" s="20"/>
      <c r="C16" s="20"/>
      <c r="D16" s="20"/>
      <c r="E16" s="20"/>
    </row>
    <row r="17" spans="2:5" x14ac:dyDescent="0.25">
      <c r="B17" s="20"/>
      <c r="C17" s="20"/>
      <c r="D17" s="20"/>
      <c r="E17" s="20"/>
    </row>
    <row r="18" spans="2:5" x14ac:dyDescent="0.25">
      <c r="B18" s="20"/>
      <c r="C18" s="20"/>
      <c r="D18" s="20"/>
      <c r="E18" s="20"/>
    </row>
    <row r="19" spans="2:5" x14ac:dyDescent="0.25">
      <c r="B19" s="20"/>
      <c r="C19" s="20"/>
      <c r="D19" s="20"/>
      <c r="E19" s="20"/>
    </row>
    <row r="20" spans="2:5" x14ac:dyDescent="0.25">
      <c r="B20" s="20"/>
      <c r="C20" s="20"/>
      <c r="D20" s="20"/>
      <c r="E20" s="20"/>
    </row>
  </sheetData>
  <mergeCells count="1">
    <mergeCell ref="A1:D1"/>
  </mergeCells>
  <pageMargins left="0.7" right="0.7" top="0.75" bottom="0.75" header="0.3" footer="0.3"/>
  <pageSetup paperSize="9" orientation="portrait" verticalDpi="0" r:id="rId1"/>
  <ignoredErrors>
    <ignoredError sqref="D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AEE9-D98A-4E2C-AB8B-1CEA39382247}">
  <dimension ref="A1:N36"/>
  <sheetViews>
    <sheetView showGridLines="0" topLeftCell="A2" zoomScaleNormal="100" workbookViewId="0">
      <selection activeCell="I3" sqref="I3"/>
    </sheetView>
  </sheetViews>
  <sheetFormatPr baseColWidth="10" defaultRowHeight="15" x14ac:dyDescent="0.25"/>
  <cols>
    <col min="2" max="4" width="19.7109375" customWidth="1"/>
    <col min="5" max="5" width="12" bestFit="1" customWidth="1"/>
  </cols>
  <sheetData>
    <row r="1" spans="1:14" s="1" customFormat="1" ht="52.5" customHeight="1" x14ac:dyDescent="0.25">
      <c r="A1" s="178" t="s">
        <v>51</v>
      </c>
      <c r="B1" s="178"/>
      <c r="C1" s="178"/>
      <c r="D1" s="178"/>
    </row>
    <row r="2" spans="1:14" s="1" customFormat="1" ht="45" x14ac:dyDescent="0.25">
      <c r="A2" s="12">
        <v>44926</v>
      </c>
      <c r="B2" s="7" t="s">
        <v>25</v>
      </c>
      <c r="C2" s="7" t="s">
        <v>26</v>
      </c>
      <c r="D2" s="7" t="s">
        <v>27</v>
      </c>
      <c r="F2" s="179" t="s">
        <v>24</v>
      </c>
      <c r="G2" s="179"/>
      <c r="H2" s="179"/>
      <c r="I2" s="179"/>
      <c r="J2" s="179"/>
      <c r="K2" s="179"/>
      <c r="L2" s="179"/>
      <c r="M2" s="179"/>
      <c r="N2" s="179"/>
    </row>
    <row r="3" spans="1:14" s="1" customFormat="1" x14ac:dyDescent="0.25">
      <c r="A3" s="15">
        <v>2001</v>
      </c>
      <c r="B3" s="60">
        <v>1436558</v>
      </c>
      <c r="C3" s="61">
        <v>7822073</v>
      </c>
      <c r="D3" s="62">
        <f t="shared" ref="D3:D21" si="0">SUM(B3:C3)</f>
        <v>9258631</v>
      </c>
    </row>
    <row r="4" spans="1:14" s="1" customFormat="1" x14ac:dyDescent="0.25">
      <c r="A4" s="22">
        <v>2002</v>
      </c>
      <c r="B4" s="63">
        <v>1472125</v>
      </c>
      <c r="C4" s="64">
        <v>7958011</v>
      </c>
      <c r="D4" s="65">
        <f t="shared" si="0"/>
        <v>9430136</v>
      </c>
    </row>
    <row r="5" spans="1:14" s="1" customFormat="1" x14ac:dyDescent="0.25">
      <c r="A5" s="15">
        <v>2003</v>
      </c>
      <c r="B5" s="60">
        <v>1501917</v>
      </c>
      <c r="C5" s="61">
        <v>8090615</v>
      </c>
      <c r="D5" s="62">
        <f t="shared" si="0"/>
        <v>9592532</v>
      </c>
      <c r="E5" s="10"/>
    </row>
    <row r="6" spans="1:14" s="1" customFormat="1" x14ac:dyDescent="0.25">
      <c r="A6" s="22">
        <v>2004</v>
      </c>
      <c r="B6" s="63">
        <v>1541608</v>
      </c>
      <c r="C6" s="64">
        <v>8378933</v>
      </c>
      <c r="D6" s="65">
        <f t="shared" si="0"/>
        <v>9920541</v>
      </c>
    </row>
    <row r="7" spans="1:14" s="1" customFormat="1" x14ac:dyDescent="0.25">
      <c r="A7" s="15">
        <v>2005</v>
      </c>
      <c r="B7" s="60">
        <v>1577064</v>
      </c>
      <c r="C7" s="61">
        <v>8633192</v>
      </c>
      <c r="D7" s="62">
        <f t="shared" si="0"/>
        <v>10210256</v>
      </c>
    </row>
    <row r="8" spans="1:14" s="1" customFormat="1" x14ac:dyDescent="0.25">
      <c r="A8" s="22">
        <v>2006</v>
      </c>
      <c r="B8" s="63">
        <v>1618730</v>
      </c>
      <c r="C8" s="64">
        <v>8960239</v>
      </c>
      <c r="D8" s="65">
        <f t="shared" si="0"/>
        <v>10578969</v>
      </c>
    </row>
    <row r="9" spans="1:14" s="1" customFormat="1" x14ac:dyDescent="0.25">
      <c r="A9" s="15">
        <v>2007</v>
      </c>
      <c r="B9" s="60">
        <v>1664730</v>
      </c>
      <c r="C9" s="61">
        <v>9311730</v>
      </c>
      <c r="D9" s="62">
        <f t="shared" si="0"/>
        <v>10976460</v>
      </c>
    </row>
    <row r="10" spans="1:14" s="1" customFormat="1" x14ac:dyDescent="0.25">
      <c r="A10" s="22">
        <v>2008</v>
      </c>
      <c r="B10" s="63">
        <v>1707339</v>
      </c>
      <c r="C10" s="64">
        <v>9655923</v>
      </c>
      <c r="D10" s="65">
        <f t="shared" si="0"/>
        <v>11363262</v>
      </c>
    </row>
    <row r="11" spans="1:14" s="1" customFormat="1" x14ac:dyDescent="0.25">
      <c r="A11" s="15">
        <v>2009</v>
      </c>
      <c r="B11" s="60">
        <v>1755540</v>
      </c>
      <c r="C11" s="61">
        <v>9922739</v>
      </c>
      <c r="D11" s="62">
        <f t="shared" si="0"/>
        <v>11678279</v>
      </c>
    </row>
    <row r="12" spans="1:14" s="1" customFormat="1" x14ac:dyDescent="0.25">
      <c r="A12" s="22">
        <v>2010</v>
      </c>
      <c r="B12" s="63">
        <v>1796617</v>
      </c>
      <c r="C12" s="64">
        <v>10219521</v>
      </c>
      <c r="D12" s="65">
        <f t="shared" si="0"/>
        <v>12016138</v>
      </c>
    </row>
    <row r="13" spans="1:14" s="1" customFormat="1" x14ac:dyDescent="0.25">
      <c r="A13" s="15">
        <v>2011</v>
      </c>
      <c r="B13" s="60">
        <v>1834917</v>
      </c>
      <c r="C13" s="61">
        <v>10404462</v>
      </c>
      <c r="D13" s="62">
        <f t="shared" si="0"/>
        <v>12239379</v>
      </c>
    </row>
    <row r="14" spans="1:14" s="1" customFormat="1" x14ac:dyDescent="0.25">
      <c r="A14" s="22">
        <v>2012</v>
      </c>
      <c r="B14" s="63">
        <v>1859952</v>
      </c>
      <c r="C14" s="64">
        <v>10518452</v>
      </c>
      <c r="D14" s="65">
        <f t="shared" si="0"/>
        <v>12378404</v>
      </c>
    </row>
    <row r="15" spans="1:14" s="1" customFormat="1" x14ac:dyDescent="0.25">
      <c r="A15" s="15">
        <v>2013</v>
      </c>
      <c r="B15" s="60">
        <v>1888587</v>
      </c>
      <c r="C15" s="61">
        <v>10765808</v>
      </c>
      <c r="D15" s="62">
        <f t="shared" si="0"/>
        <v>12654395</v>
      </c>
    </row>
    <row r="16" spans="1:14" s="1" customFormat="1" x14ac:dyDescent="0.25">
      <c r="A16" s="22">
        <v>2014</v>
      </c>
      <c r="B16" s="63">
        <v>1909526</v>
      </c>
      <c r="C16" s="64">
        <v>10952013</v>
      </c>
      <c r="D16" s="65">
        <f t="shared" si="0"/>
        <v>12861539</v>
      </c>
    </row>
    <row r="17" spans="1:13" s="1" customFormat="1" x14ac:dyDescent="0.25">
      <c r="A17" s="15">
        <v>2015</v>
      </c>
      <c r="B17" s="60">
        <v>1932700</v>
      </c>
      <c r="C17" s="61">
        <v>11108356</v>
      </c>
      <c r="D17" s="62">
        <f t="shared" si="0"/>
        <v>13041056</v>
      </c>
    </row>
    <row r="18" spans="1:13" s="1" customFormat="1" x14ac:dyDescent="0.25">
      <c r="A18" s="22">
        <v>2016</v>
      </c>
      <c r="B18" s="63">
        <v>1954740</v>
      </c>
      <c r="C18" s="64">
        <v>11269016</v>
      </c>
      <c r="D18" s="65">
        <f t="shared" si="0"/>
        <v>13223756</v>
      </c>
      <c r="G18" s="66" t="s">
        <v>49</v>
      </c>
      <c r="H18" s="66"/>
      <c r="I18" s="66"/>
      <c r="J18" s="66"/>
      <c r="K18" s="67"/>
      <c r="L18" s="67"/>
      <c r="M18" s="67"/>
    </row>
    <row r="19" spans="1:13" s="1" customFormat="1" ht="15" customHeight="1" x14ac:dyDescent="0.25">
      <c r="A19" s="15">
        <v>2017</v>
      </c>
      <c r="B19" s="60">
        <v>1968814</v>
      </c>
      <c r="C19" s="61">
        <v>11410927</v>
      </c>
      <c r="D19" s="62">
        <f t="shared" si="0"/>
        <v>13379741</v>
      </c>
      <c r="G19" s="172" t="s">
        <v>50</v>
      </c>
      <c r="H19" s="172"/>
      <c r="I19" s="172"/>
      <c r="J19" s="172"/>
      <c r="K19" s="172"/>
      <c r="L19" s="172"/>
      <c r="M19" s="172"/>
    </row>
    <row r="20" spans="1:13" s="1" customFormat="1" x14ac:dyDescent="0.25">
      <c r="A20" s="22">
        <v>2018</v>
      </c>
      <c r="B20" s="63">
        <v>1986789</v>
      </c>
      <c r="C20" s="64">
        <v>11602463</v>
      </c>
      <c r="D20" s="65">
        <f t="shared" si="0"/>
        <v>13589252</v>
      </c>
      <c r="G20" s="172"/>
      <c r="H20" s="172"/>
      <c r="I20" s="172"/>
      <c r="J20" s="172"/>
      <c r="K20" s="172"/>
      <c r="L20" s="172"/>
      <c r="M20" s="172"/>
    </row>
    <row r="21" spans="1:13" s="1" customFormat="1" ht="15" customHeight="1" x14ac:dyDescent="0.25">
      <c r="A21" s="15" t="s">
        <v>6</v>
      </c>
      <c r="B21" s="60">
        <v>2007764</v>
      </c>
      <c r="C21" s="61">
        <v>11766795</v>
      </c>
      <c r="D21" s="62">
        <f t="shared" si="0"/>
        <v>13774559</v>
      </c>
      <c r="G21" s="172" t="s">
        <v>48</v>
      </c>
      <c r="H21" s="172"/>
      <c r="I21" s="172"/>
      <c r="J21" s="172"/>
      <c r="K21" s="172"/>
      <c r="L21" s="172"/>
      <c r="M21" s="172"/>
    </row>
    <row r="22" spans="1:13" s="1" customFormat="1" x14ac:dyDescent="0.25">
      <c r="A22" s="22"/>
      <c r="B22" s="63"/>
      <c r="C22" s="64"/>
      <c r="D22" s="65"/>
      <c r="G22" s="172"/>
      <c r="H22" s="172"/>
      <c r="I22" s="172"/>
      <c r="J22" s="172"/>
      <c r="K22" s="172"/>
      <c r="L22" s="172"/>
      <c r="M22" s="172"/>
    </row>
    <row r="23" spans="1:13" s="1" customFormat="1" x14ac:dyDescent="0.25">
      <c r="A23" s="68" t="s">
        <v>6</v>
      </c>
      <c r="B23" s="60">
        <v>2072224</v>
      </c>
      <c r="C23" s="61">
        <v>11867459</v>
      </c>
      <c r="D23" s="62">
        <f t="shared" ref="D23:D29" si="1">SUM(B23:C23)</f>
        <v>13939683</v>
      </c>
    </row>
    <row r="24" spans="1:13" s="1" customFormat="1" x14ac:dyDescent="0.25">
      <c r="A24" s="22">
        <v>2020</v>
      </c>
      <c r="B24" s="63">
        <v>2076541</v>
      </c>
      <c r="C24" s="64">
        <v>11953256</v>
      </c>
      <c r="D24" s="65">
        <f t="shared" si="1"/>
        <v>14029797</v>
      </c>
    </row>
    <row r="25" spans="1:13" s="1" customFormat="1" x14ac:dyDescent="0.25">
      <c r="A25" s="68">
        <v>2021</v>
      </c>
      <c r="B25" s="69">
        <v>2086972</v>
      </c>
      <c r="C25" s="70">
        <v>12089201</v>
      </c>
      <c r="D25" s="71">
        <f t="shared" si="1"/>
        <v>14176173</v>
      </c>
      <c r="E25" s="136">
        <f>POWER(14355777/9430136,1/20)-1</f>
        <v>2.1234404464790524E-2</v>
      </c>
    </row>
    <row r="26" spans="1:13" s="1" customFormat="1" x14ac:dyDescent="0.25">
      <c r="A26" s="132">
        <v>2022</v>
      </c>
      <c r="B26" s="137">
        <v>2091984</v>
      </c>
      <c r="C26" s="135">
        <v>12263793</v>
      </c>
      <c r="D26" s="138">
        <f t="shared" si="1"/>
        <v>14355777</v>
      </c>
      <c r="F26" s="10"/>
      <c r="G26" s="10"/>
    </row>
    <row r="27" spans="1:13" s="1" customFormat="1" x14ac:dyDescent="0.25">
      <c r="A27" s="68">
        <v>2023</v>
      </c>
      <c r="B27" s="69">
        <v>2110850</v>
      </c>
      <c r="C27" s="70">
        <v>12454820</v>
      </c>
      <c r="D27" s="71">
        <f t="shared" si="1"/>
        <v>14565670</v>
      </c>
      <c r="E27" s="142"/>
      <c r="F27" s="10"/>
      <c r="G27" s="10"/>
    </row>
    <row r="28" spans="1:13" s="1" customFormat="1" x14ac:dyDescent="0.25">
      <c r="A28" s="132">
        <v>2024</v>
      </c>
      <c r="B28" s="137">
        <f>'[3]Effectifs DP_DD'!$F$22</f>
        <v>2117205</v>
      </c>
      <c r="C28" s="135">
        <f>'[3]Effectifs DP_DD'!$F$21</f>
        <v>12591629</v>
      </c>
      <c r="D28" s="138">
        <f t="shared" ref="D28" si="2">SUM(B28:C28)</f>
        <v>14708834</v>
      </c>
      <c r="E28" s="143"/>
      <c r="F28" s="10"/>
      <c r="G28" s="10"/>
    </row>
    <row r="29" spans="1:13" s="1" customFormat="1" x14ac:dyDescent="0.25">
      <c r="A29" s="68">
        <v>2025</v>
      </c>
      <c r="B29" s="69">
        <f>'[5]Effectifs DP_DD'!$F$22</f>
        <v>2125960</v>
      </c>
      <c r="C29" s="70">
        <f>'[5]Effectifs DP_DD'!$F$21</f>
        <v>12768884</v>
      </c>
      <c r="D29" s="71">
        <f t="shared" si="1"/>
        <v>14894844</v>
      </c>
      <c r="E29" s="143"/>
      <c r="F29" s="10"/>
      <c r="G29" s="10"/>
    </row>
    <row r="30" spans="1:13" x14ac:dyDescent="0.25">
      <c r="A30" s="180" t="s">
        <v>49</v>
      </c>
      <c r="B30" s="180"/>
      <c r="C30" s="180"/>
      <c r="D30" s="180"/>
    </row>
    <row r="31" spans="1:13" ht="27.75" customHeight="1" x14ac:dyDescent="0.25">
      <c r="A31" s="172" t="s">
        <v>50</v>
      </c>
      <c r="B31" s="172"/>
      <c r="C31" s="172"/>
      <c r="D31" s="172"/>
      <c r="G31" s="155"/>
    </row>
    <row r="32" spans="1:13" ht="27" customHeight="1" x14ac:dyDescent="0.25">
      <c r="A32" s="172" t="s">
        <v>48</v>
      </c>
      <c r="B32" s="172"/>
      <c r="C32" s="172"/>
      <c r="D32" s="172"/>
    </row>
    <row r="34" spans="1:4" x14ac:dyDescent="0.25">
      <c r="A34" s="177" t="s">
        <v>16</v>
      </c>
      <c r="B34" s="177"/>
      <c r="C34" s="177"/>
      <c r="D34" s="177"/>
    </row>
    <row r="35" spans="1:4" ht="45" x14ac:dyDescent="0.25">
      <c r="A35" s="29"/>
      <c r="B35" s="7" t="s">
        <v>25</v>
      </c>
      <c r="C35" s="7" t="s">
        <v>26</v>
      </c>
      <c r="D35" s="7" t="s">
        <v>27</v>
      </c>
    </row>
    <row r="36" spans="1:4" x14ac:dyDescent="0.25">
      <c r="A36" s="30" t="s">
        <v>55</v>
      </c>
      <c r="B36" s="31">
        <f>B29/B7-1</f>
        <v>0.34804928652229705</v>
      </c>
      <c r="C36" s="31">
        <f>C29/C7-1</f>
        <v>0.47904552568737024</v>
      </c>
      <c r="D36" s="31">
        <f>D29/D7-1</f>
        <v>0.45881200236311415</v>
      </c>
    </row>
  </sheetData>
  <mergeCells count="8">
    <mergeCell ref="A32:D32"/>
    <mergeCell ref="A34:D34"/>
    <mergeCell ref="A1:D1"/>
    <mergeCell ref="F2:N2"/>
    <mergeCell ref="G19:M20"/>
    <mergeCell ref="G21:M22"/>
    <mergeCell ref="A30:D30"/>
    <mergeCell ref="A31:D31"/>
  </mergeCells>
  <pageMargins left="0.7" right="0.7" top="0.75" bottom="0.75" header="0.3" footer="0.3"/>
  <pageSetup paperSize="9" orientation="portrait" verticalDpi="0" r:id="rId1"/>
  <headerFooter>
    <oddFooter>&amp;L_x000D_&amp;1#&amp;"Calibri"&amp;10&amp;K008000 Restreint, diffusion restreinte à l’interne de la Branche Retraite</oddFooter>
  </headerFooter>
  <ignoredErrors>
    <ignoredError sqref="D29 D3:D2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87AFF-F2A6-4BD8-89C5-D133A530A1D9}">
  <dimension ref="A2:E11"/>
  <sheetViews>
    <sheetView workbookViewId="0">
      <selection activeCell="B8" sqref="B8"/>
    </sheetView>
  </sheetViews>
  <sheetFormatPr baseColWidth="10" defaultColWidth="11.5703125" defaultRowHeight="15" x14ac:dyDescent="0.25"/>
  <cols>
    <col min="1" max="1" width="33.85546875" style="72" customWidth="1"/>
    <col min="2" max="5" width="15.7109375" style="72" customWidth="1"/>
    <col min="6" max="16384" width="11.5703125" style="72"/>
  </cols>
  <sheetData>
    <row r="2" spans="1:5" ht="24.6" customHeight="1" x14ac:dyDescent="0.25">
      <c r="A2" s="181" t="s">
        <v>56</v>
      </c>
      <c r="B2" s="181"/>
      <c r="C2" s="181"/>
      <c r="D2" s="181"/>
      <c r="E2" s="181"/>
    </row>
    <row r="3" spans="1:5" ht="45" x14ac:dyDescent="0.25">
      <c r="B3" s="73" t="s">
        <v>1</v>
      </c>
      <c r="C3" s="74" t="s">
        <v>2</v>
      </c>
      <c r="D3" s="75" t="s">
        <v>3</v>
      </c>
      <c r="E3" s="76" t="s">
        <v>28</v>
      </c>
    </row>
    <row r="4" spans="1:5" ht="17.100000000000001" customHeight="1" x14ac:dyDescent="0.25">
      <c r="A4" s="77" t="s">
        <v>29</v>
      </c>
      <c r="B4" s="78">
        <f>'[2]Retraités en paiement'!$AC$10</f>
        <v>5991274</v>
      </c>
      <c r="C4" s="79">
        <f>'[2]Retraités en paiement'!$AC$23</f>
        <v>6728205</v>
      </c>
      <c r="D4" s="80">
        <f>SUM(B4:C4)</f>
        <v>12719479</v>
      </c>
      <c r="E4" s="81">
        <f>D4/$D$8</f>
        <v>0.85395181043856516</v>
      </c>
    </row>
    <row r="5" spans="1:5" ht="17.100000000000001" customHeight="1" x14ac:dyDescent="0.25">
      <c r="A5" s="82" t="s">
        <v>30</v>
      </c>
      <c r="B5" s="83">
        <f>'[2]Retraités en paiement'!$AC$11</f>
        <v>395428</v>
      </c>
      <c r="C5" s="84">
        <f>'[2]Retraités en paiement'!$AC$24</f>
        <v>556294</v>
      </c>
      <c r="D5" s="85">
        <f t="shared" ref="D5:D6" si="0">SUM(B5:C5)</f>
        <v>951722</v>
      </c>
      <c r="E5" s="86">
        <f>D5/$D$8</f>
        <v>6.3896070344879069E-2</v>
      </c>
    </row>
    <row r="6" spans="1:5" ht="17.100000000000001" customHeight="1" x14ac:dyDescent="0.25">
      <c r="A6" s="82" t="s">
        <v>31</v>
      </c>
      <c r="B6" s="78">
        <f>'[2]Retraités en paiement'!$AC$12</f>
        <v>428904</v>
      </c>
      <c r="C6" s="79">
        <f>'[2]Retraités en paiement'!$AC$25</f>
        <v>794544</v>
      </c>
      <c r="D6" s="80">
        <f t="shared" si="0"/>
        <v>1223448</v>
      </c>
      <c r="E6" s="81">
        <f t="shared" ref="E6:E8" si="1">D6/$D$8</f>
        <v>8.2139027437951012E-2</v>
      </c>
    </row>
    <row r="7" spans="1:5" ht="17.100000000000001" customHeight="1" x14ac:dyDescent="0.25">
      <c r="A7" s="82" t="s">
        <v>32</v>
      </c>
      <c r="B7" s="83">
        <f>'[5]Effectifs DP_DD'!$D$11</f>
        <v>18</v>
      </c>
      <c r="C7" s="84">
        <f>'[5]Effectifs DP_DD'!$E$11</f>
        <v>177</v>
      </c>
      <c r="D7" s="85">
        <f>SUM(B7:C7)</f>
        <v>195</v>
      </c>
      <c r="E7" s="87">
        <f>D7/$D$8</f>
        <v>1.3091778604730603E-5</v>
      </c>
    </row>
    <row r="8" spans="1:5" ht="17.100000000000001" customHeight="1" x14ac:dyDescent="0.25">
      <c r="A8" s="88" t="s">
        <v>33</v>
      </c>
      <c r="B8" s="89">
        <f>SUM(B4:B7)</f>
        <v>6815624</v>
      </c>
      <c r="C8" s="90">
        <f>SUM(C4:C7)</f>
        <v>8079220</v>
      </c>
      <c r="D8" s="91">
        <f>SUM(D4:D7)</f>
        <v>14894844</v>
      </c>
      <c r="E8" s="92">
        <f t="shared" si="1"/>
        <v>1</v>
      </c>
    </row>
    <row r="9" spans="1:5" x14ac:dyDescent="0.25">
      <c r="A9" s="93" t="s">
        <v>22</v>
      </c>
    </row>
    <row r="10" spans="1:5" x14ac:dyDescent="0.25">
      <c r="A10" s="1" t="s">
        <v>34</v>
      </c>
    </row>
    <row r="11" spans="1:5" x14ac:dyDescent="0.25">
      <c r="D11" s="94"/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563E-7FA6-4748-8098-6DA0DD792E7B}">
  <dimension ref="B1:V42"/>
  <sheetViews>
    <sheetView showGridLines="0" zoomScaleNormal="100" workbookViewId="0">
      <selection activeCell="G35" sqref="G35"/>
    </sheetView>
  </sheetViews>
  <sheetFormatPr baseColWidth="10" defaultColWidth="11.42578125" defaultRowHeight="15" x14ac:dyDescent="0.25"/>
  <cols>
    <col min="1" max="2" width="11.42578125" style="1"/>
    <col min="3" max="7" width="19.7109375" style="1" customWidth="1"/>
    <col min="8" max="8" width="11.42578125" style="1" customWidth="1"/>
    <col min="9" max="11" width="12" style="1" bestFit="1" customWidth="1"/>
    <col min="12" max="16384" width="11.42578125" style="1"/>
  </cols>
  <sheetData>
    <row r="1" spans="2:22" ht="34.5" customHeight="1" x14ac:dyDescent="0.25">
      <c r="B1" s="183" t="s">
        <v>35</v>
      </c>
      <c r="C1" s="183"/>
      <c r="D1" s="183"/>
      <c r="E1" s="183"/>
      <c r="F1" s="183"/>
      <c r="G1" s="183"/>
      <c r="Q1" s="173" t="s">
        <v>36</v>
      </c>
      <c r="R1" s="173"/>
      <c r="S1" s="173"/>
      <c r="T1" s="173"/>
      <c r="U1" s="173"/>
    </row>
    <row r="2" spans="2:22" ht="51" x14ac:dyDescent="0.25">
      <c r="B2" s="95">
        <v>44926</v>
      </c>
      <c r="C2" s="96" t="s">
        <v>29</v>
      </c>
      <c r="D2" s="96" t="s">
        <v>30</v>
      </c>
      <c r="E2" s="97" t="s">
        <v>31</v>
      </c>
      <c r="F2" s="97" t="s">
        <v>37</v>
      </c>
      <c r="G2" s="96" t="s">
        <v>38</v>
      </c>
      <c r="I2" s="184" t="s">
        <v>39</v>
      </c>
      <c r="J2" s="184"/>
      <c r="K2" s="184"/>
      <c r="L2" s="184"/>
      <c r="M2" s="184"/>
      <c r="N2" s="184"/>
      <c r="O2" s="184"/>
      <c r="Q2" s="95">
        <v>44926</v>
      </c>
      <c r="R2" s="96" t="s">
        <v>29</v>
      </c>
      <c r="S2" s="96" t="s">
        <v>30</v>
      </c>
      <c r="T2" s="97" t="s">
        <v>31</v>
      </c>
      <c r="U2" s="96" t="s">
        <v>40</v>
      </c>
    </row>
    <row r="3" spans="2:22" x14ac:dyDescent="0.25">
      <c r="B3" s="15">
        <v>2001</v>
      </c>
      <c r="C3" s="98">
        <v>7099920</v>
      </c>
      <c r="D3" s="98">
        <v>594142</v>
      </c>
      <c r="E3" s="19">
        <v>1558658</v>
      </c>
      <c r="F3" s="19">
        <v>5911</v>
      </c>
      <c r="G3" s="99">
        <f>SUM(C3:F3)</f>
        <v>9258631</v>
      </c>
      <c r="H3" s="100"/>
      <c r="Q3" s="144">
        <v>2001</v>
      </c>
      <c r="R3" s="162">
        <f>C3/$G3</f>
        <v>0.76684339185782435</v>
      </c>
      <c r="S3" s="162">
        <f>D3/$G3</f>
        <v>6.4171690177521931E-2</v>
      </c>
      <c r="T3" s="162">
        <f>E3/$G3</f>
        <v>0.16834648664581189</v>
      </c>
      <c r="U3" s="162">
        <f>G3/$G3</f>
        <v>1</v>
      </c>
      <c r="V3" s="11"/>
    </row>
    <row r="4" spans="2:22" x14ac:dyDescent="0.25">
      <c r="B4" s="22">
        <v>2002</v>
      </c>
      <c r="C4" s="101">
        <v>7285045</v>
      </c>
      <c r="D4" s="101">
        <v>595036</v>
      </c>
      <c r="E4" s="27">
        <v>1544857</v>
      </c>
      <c r="F4" s="27">
        <v>5198</v>
      </c>
      <c r="G4" s="102">
        <f t="shared" ref="G4:G21" si="0">SUM(C4:F4)</f>
        <v>9430136</v>
      </c>
      <c r="Q4" s="151">
        <v>2002</v>
      </c>
      <c r="R4" s="154">
        <f t="shared" ref="R4:T20" si="1">C4/$G4</f>
        <v>0.77252809503489661</v>
      </c>
      <c r="S4" s="154">
        <f t="shared" si="1"/>
        <v>6.3099408110339025E-2</v>
      </c>
      <c r="T4" s="154">
        <f t="shared" si="1"/>
        <v>0.16382128529217393</v>
      </c>
      <c r="U4" s="154">
        <f t="shared" ref="U4:U21" si="2">G4/$G4</f>
        <v>1</v>
      </c>
    </row>
    <row r="5" spans="2:22" x14ac:dyDescent="0.25">
      <c r="B5" s="15">
        <v>2003</v>
      </c>
      <c r="C5" s="98">
        <v>7457666</v>
      </c>
      <c r="D5" s="98">
        <v>597604</v>
      </c>
      <c r="E5" s="19">
        <v>1532780</v>
      </c>
      <c r="F5" s="19">
        <v>4482</v>
      </c>
      <c r="G5" s="28">
        <f t="shared" si="0"/>
        <v>9592532</v>
      </c>
      <c r="Q5" s="152">
        <v>2003</v>
      </c>
      <c r="R5" s="153">
        <f t="shared" si="1"/>
        <v>0.77744499575294612</v>
      </c>
      <c r="S5" s="153">
        <f t="shared" si="1"/>
        <v>6.2298880003736241E-2</v>
      </c>
      <c r="T5" s="153">
        <f t="shared" si="1"/>
        <v>0.15978888577072248</v>
      </c>
      <c r="U5" s="153">
        <f t="shared" si="2"/>
        <v>1</v>
      </c>
    </row>
    <row r="6" spans="2:22" x14ac:dyDescent="0.25">
      <c r="B6" s="22">
        <v>2004</v>
      </c>
      <c r="C6" s="101">
        <v>7781673</v>
      </c>
      <c r="D6" s="101">
        <v>604417</v>
      </c>
      <c r="E6" s="27">
        <v>1530554</v>
      </c>
      <c r="F6" s="27">
        <v>3897</v>
      </c>
      <c r="G6" s="102">
        <f t="shared" si="0"/>
        <v>9920541</v>
      </c>
      <c r="Q6" s="151">
        <v>2004</v>
      </c>
      <c r="R6" s="154">
        <f t="shared" si="1"/>
        <v>0.78440006447229038</v>
      </c>
      <c r="S6" s="154">
        <f t="shared" si="1"/>
        <v>6.0925810396832189E-2</v>
      </c>
      <c r="T6" s="154">
        <f t="shared" si="1"/>
        <v>0.15428130381195945</v>
      </c>
      <c r="U6" s="154">
        <f t="shared" si="2"/>
        <v>1</v>
      </c>
    </row>
    <row r="7" spans="2:22" x14ac:dyDescent="0.25">
      <c r="B7" s="15">
        <v>2005</v>
      </c>
      <c r="C7" s="98">
        <v>8076439</v>
      </c>
      <c r="D7" s="98">
        <v>611220</v>
      </c>
      <c r="E7" s="19">
        <v>1519192</v>
      </c>
      <c r="F7" s="19">
        <v>3405</v>
      </c>
      <c r="G7" s="28">
        <f t="shared" si="0"/>
        <v>10210256</v>
      </c>
      <c r="Q7" s="152">
        <v>2005</v>
      </c>
      <c r="R7" s="153">
        <f t="shared" si="1"/>
        <v>0.7910123898950232</v>
      </c>
      <c r="S7" s="153">
        <f t="shared" si="1"/>
        <v>5.9863337412891508E-2</v>
      </c>
      <c r="T7" s="153">
        <f t="shared" si="1"/>
        <v>0.14879078448179947</v>
      </c>
      <c r="U7" s="153">
        <f t="shared" si="2"/>
        <v>1</v>
      </c>
    </row>
    <row r="8" spans="2:22" x14ac:dyDescent="0.25">
      <c r="B8" s="22">
        <v>2006</v>
      </c>
      <c r="C8" s="101">
        <v>8429650</v>
      </c>
      <c r="D8" s="101">
        <v>627847</v>
      </c>
      <c r="E8" s="27">
        <v>1518402</v>
      </c>
      <c r="F8" s="27">
        <v>3070</v>
      </c>
      <c r="G8" s="102">
        <f t="shared" si="0"/>
        <v>10578969</v>
      </c>
      <c r="Q8" s="151">
        <v>2006</v>
      </c>
      <c r="R8" s="154">
        <f t="shared" si="1"/>
        <v>0.79683095772376311</v>
      </c>
      <c r="S8" s="154">
        <f t="shared" si="1"/>
        <v>5.934860003843475E-2</v>
      </c>
      <c r="T8" s="154">
        <f t="shared" si="1"/>
        <v>0.14353024382621785</v>
      </c>
      <c r="U8" s="154">
        <f t="shared" si="2"/>
        <v>1</v>
      </c>
    </row>
    <row r="9" spans="2:22" x14ac:dyDescent="0.25">
      <c r="B9" s="15">
        <v>2007</v>
      </c>
      <c r="C9" s="98">
        <v>8805469</v>
      </c>
      <c r="D9" s="98">
        <v>647424</v>
      </c>
      <c r="E9" s="19">
        <v>1520898</v>
      </c>
      <c r="F9" s="19">
        <v>2669</v>
      </c>
      <c r="G9" s="28">
        <f t="shared" si="0"/>
        <v>10976460</v>
      </c>
      <c r="Q9" s="152">
        <v>2007</v>
      </c>
      <c r="R9" s="153">
        <f t="shared" si="1"/>
        <v>0.80221391960613897</v>
      </c>
      <c r="S9" s="153">
        <f t="shared" si="1"/>
        <v>5.8982950787412336E-2</v>
      </c>
      <c r="T9" s="153">
        <f t="shared" si="1"/>
        <v>0.13855997288743366</v>
      </c>
      <c r="U9" s="153">
        <f t="shared" si="2"/>
        <v>1</v>
      </c>
    </row>
    <row r="10" spans="2:22" x14ac:dyDescent="0.25">
      <c r="B10" s="22">
        <v>2008</v>
      </c>
      <c r="C10" s="101">
        <v>9175002</v>
      </c>
      <c r="D10" s="101">
        <v>666506</v>
      </c>
      <c r="E10" s="27">
        <v>1520455</v>
      </c>
      <c r="F10" s="27">
        <v>1299</v>
      </c>
      <c r="G10" s="102">
        <f t="shared" si="0"/>
        <v>11363262</v>
      </c>
      <c r="Q10" s="151">
        <v>2008</v>
      </c>
      <c r="R10" s="154">
        <f t="shared" si="1"/>
        <v>0.80742677586770417</v>
      </c>
      <c r="S10" s="154">
        <f t="shared" si="1"/>
        <v>5.8654460312540534E-2</v>
      </c>
      <c r="T10" s="154">
        <f t="shared" si="1"/>
        <v>0.13380444805373667</v>
      </c>
      <c r="U10" s="154">
        <f t="shared" si="2"/>
        <v>1</v>
      </c>
    </row>
    <row r="11" spans="2:22" x14ac:dyDescent="0.25">
      <c r="B11" s="15">
        <v>2009</v>
      </c>
      <c r="C11" s="98">
        <v>9466372</v>
      </c>
      <c r="D11" s="98">
        <v>687368</v>
      </c>
      <c r="E11" s="19">
        <v>1522434</v>
      </c>
      <c r="F11" s="19">
        <v>2105</v>
      </c>
      <c r="G11" s="28">
        <f t="shared" si="0"/>
        <v>11678279</v>
      </c>
      <c r="Q11" s="152">
        <v>2009</v>
      </c>
      <c r="R11" s="153">
        <f t="shared" si="1"/>
        <v>0.81059649285652446</v>
      </c>
      <c r="S11" s="153">
        <f t="shared" si="1"/>
        <v>5.8858672583520226E-2</v>
      </c>
      <c r="T11" s="153">
        <f t="shared" si="1"/>
        <v>0.13036458539824233</v>
      </c>
      <c r="U11" s="153">
        <f t="shared" si="2"/>
        <v>1</v>
      </c>
    </row>
    <row r="12" spans="2:22" x14ac:dyDescent="0.25">
      <c r="B12" s="22">
        <v>2010</v>
      </c>
      <c r="C12" s="101">
        <v>9781234</v>
      </c>
      <c r="D12" s="101">
        <v>708496</v>
      </c>
      <c r="E12" s="27">
        <v>1524573</v>
      </c>
      <c r="F12" s="27">
        <v>1835</v>
      </c>
      <c r="G12" s="102">
        <f t="shared" si="0"/>
        <v>12016138</v>
      </c>
      <c r="Q12" s="151">
        <v>2010</v>
      </c>
      <c r="R12" s="154">
        <f t="shared" si="1"/>
        <v>0.81400812806910172</v>
      </c>
      <c r="S12" s="154">
        <f t="shared" si="1"/>
        <v>5.8962039217592209E-2</v>
      </c>
      <c r="T12" s="154">
        <f t="shared" si="1"/>
        <v>0.12687712141787985</v>
      </c>
      <c r="U12" s="154">
        <f t="shared" si="2"/>
        <v>1</v>
      </c>
    </row>
    <row r="13" spans="2:22" x14ac:dyDescent="0.25">
      <c r="B13" s="15">
        <v>2011</v>
      </c>
      <c r="C13" s="98">
        <v>10015971</v>
      </c>
      <c r="D13" s="98">
        <v>713189</v>
      </c>
      <c r="E13" s="19">
        <v>1508632</v>
      </c>
      <c r="F13" s="19">
        <v>1587</v>
      </c>
      <c r="G13" s="28">
        <f t="shared" si="0"/>
        <v>12239379</v>
      </c>
      <c r="Q13" s="152">
        <v>2011</v>
      </c>
      <c r="R13" s="153">
        <f t="shared" si="1"/>
        <v>0.81833980302432008</v>
      </c>
      <c r="S13" s="153">
        <f t="shared" si="1"/>
        <v>5.8270031510585629E-2</v>
      </c>
      <c r="T13" s="153">
        <f t="shared" si="1"/>
        <v>0.12326050202383634</v>
      </c>
      <c r="U13" s="153">
        <f t="shared" si="2"/>
        <v>1</v>
      </c>
    </row>
    <row r="14" spans="2:22" x14ac:dyDescent="0.25">
      <c r="B14" s="22">
        <v>2012</v>
      </c>
      <c r="C14" s="101">
        <v>10193993</v>
      </c>
      <c r="D14" s="101">
        <v>710301</v>
      </c>
      <c r="E14" s="27">
        <v>1472745</v>
      </c>
      <c r="F14" s="27">
        <v>1365</v>
      </c>
      <c r="G14" s="102">
        <f t="shared" si="0"/>
        <v>12378404</v>
      </c>
      <c r="Q14" s="151">
        <v>2012</v>
      </c>
      <c r="R14" s="154">
        <f t="shared" si="1"/>
        <v>0.82353048098931014</v>
      </c>
      <c r="S14" s="154">
        <f t="shared" si="1"/>
        <v>5.7382276422711681E-2</v>
      </c>
      <c r="T14" s="154">
        <f t="shared" si="1"/>
        <v>0.11897696989046407</v>
      </c>
      <c r="U14" s="154">
        <f t="shared" si="2"/>
        <v>1</v>
      </c>
    </row>
    <row r="15" spans="2:22" x14ac:dyDescent="0.25">
      <c r="B15" s="15">
        <v>2013</v>
      </c>
      <c r="C15" s="98">
        <v>10481856</v>
      </c>
      <c r="D15" s="98">
        <v>723309</v>
      </c>
      <c r="E15" s="19">
        <v>1448028</v>
      </c>
      <c r="F15" s="19">
        <v>1202</v>
      </c>
      <c r="G15" s="28">
        <f t="shared" si="0"/>
        <v>12654395</v>
      </c>
      <c r="Q15" s="152">
        <v>2013</v>
      </c>
      <c r="R15" s="153">
        <f t="shared" si="1"/>
        <v>0.82831743437754235</v>
      </c>
      <c r="S15" s="153">
        <f t="shared" si="1"/>
        <v>5.7158718374130092E-2</v>
      </c>
      <c r="T15" s="153">
        <f t="shared" si="1"/>
        <v>0.1144288604868111</v>
      </c>
      <c r="U15" s="153">
        <f t="shared" si="2"/>
        <v>1</v>
      </c>
    </row>
    <row r="16" spans="2:22" x14ac:dyDescent="0.25">
      <c r="B16" s="22">
        <v>2014</v>
      </c>
      <c r="C16" s="101">
        <v>10715020</v>
      </c>
      <c r="D16" s="101">
        <v>731161</v>
      </c>
      <c r="E16" s="27">
        <v>1414343</v>
      </c>
      <c r="F16" s="27">
        <v>1015</v>
      </c>
      <c r="G16" s="102">
        <f t="shared" si="0"/>
        <v>12861539</v>
      </c>
      <c r="Q16" s="151">
        <v>2014</v>
      </c>
      <c r="R16" s="154">
        <f t="shared" si="1"/>
        <v>0.83310558713074701</v>
      </c>
      <c r="S16" s="154">
        <f t="shared" si="1"/>
        <v>5.6848639964470815E-2</v>
      </c>
      <c r="T16" s="154">
        <f t="shared" si="1"/>
        <v>0.10996685544397136</v>
      </c>
      <c r="U16" s="154">
        <f t="shared" si="2"/>
        <v>1</v>
      </c>
    </row>
    <row r="17" spans="2:22" x14ac:dyDescent="0.25">
      <c r="B17" s="15">
        <v>2015</v>
      </c>
      <c r="C17" s="98">
        <v>10926928</v>
      </c>
      <c r="D17" s="98">
        <v>732253</v>
      </c>
      <c r="E17" s="19">
        <v>1381009</v>
      </c>
      <c r="F17" s="19">
        <v>866</v>
      </c>
      <c r="G17" s="28">
        <f t="shared" si="0"/>
        <v>13041056</v>
      </c>
      <c r="Q17" s="152">
        <v>2015</v>
      </c>
      <c r="R17" s="153">
        <f t="shared" si="1"/>
        <v>0.83788674782164885</v>
      </c>
      <c r="S17" s="153">
        <f t="shared" si="1"/>
        <v>5.6149824063327386E-2</v>
      </c>
      <c r="T17" s="153">
        <f t="shared" si="1"/>
        <v>0.10589702244971573</v>
      </c>
      <c r="U17" s="153">
        <f t="shared" si="2"/>
        <v>1</v>
      </c>
    </row>
    <row r="18" spans="2:22" x14ac:dyDescent="0.25">
      <c r="B18" s="22">
        <v>2016</v>
      </c>
      <c r="C18" s="101">
        <v>11131303</v>
      </c>
      <c r="D18" s="101">
        <v>738489</v>
      </c>
      <c r="E18" s="27">
        <v>1353212</v>
      </c>
      <c r="F18" s="27">
        <v>752</v>
      </c>
      <c r="G18" s="102">
        <f t="shared" si="0"/>
        <v>13223756</v>
      </c>
      <c r="Q18" s="151">
        <v>2016</v>
      </c>
      <c r="R18" s="154">
        <f t="shared" si="1"/>
        <v>0.84176560729039462</v>
      </c>
      <c r="S18" s="154">
        <f t="shared" si="1"/>
        <v>5.5845631150484021E-2</v>
      </c>
      <c r="T18" s="154">
        <f t="shared" si="1"/>
        <v>0.10233189420615443</v>
      </c>
      <c r="U18" s="154">
        <f t="shared" si="2"/>
        <v>1</v>
      </c>
    </row>
    <row r="19" spans="2:22" x14ac:dyDescent="0.25">
      <c r="B19" s="15">
        <v>2017</v>
      </c>
      <c r="C19" s="98">
        <v>11299265</v>
      </c>
      <c r="D19" s="98">
        <v>754743</v>
      </c>
      <c r="E19" s="19">
        <v>1325093</v>
      </c>
      <c r="F19" s="19">
        <v>640</v>
      </c>
      <c r="G19" s="28">
        <f t="shared" si="0"/>
        <v>13379741</v>
      </c>
      <c r="I19" s="26" t="s">
        <v>49</v>
      </c>
      <c r="J19" s="26"/>
      <c r="K19" s="26"/>
      <c r="L19" s="26"/>
      <c r="M19" s="66"/>
      <c r="N19" s="66"/>
      <c r="Q19" s="152">
        <v>2017</v>
      </c>
      <c r="R19" s="153">
        <f t="shared" si="1"/>
        <v>0.84450551023371823</v>
      </c>
      <c r="S19" s="153">
        <f t="shared" si="1"/>
        <v>5.6409387894728304E-2</v>
      </c>
      <c r="T19" s="153">
        <f t="shared" si="1"/>
        <v>9.9037268359679007E-2</v>
      </c>
      <c r="U19" s="153">
        <f t="shared" si="2"/>
        <v>1</v>
      </c>
    </row>
    <row r="20" spans="2:22" ht="15" customHeight="1" x14ac:dyDescent="0.25">
      <c r="B20" s="22">
        <v>2018</v>
      </c>
      <c r="C20" s="101">
        <v>11508943</v>
      </c>
      <c r="D20" s="101">
        <v>776561</v>
      </c>
      <c r="E20" s="27">
        <v>1303197</v>
      </c>
      <c r="F20" s="27">
        <v>551</v>
      </c>
      <c r="G20" s="102">
        <f t="shared" si="0"/>
        <v>13589252</v>
      </c>
      <c r="I20" s="172" t="s">
        <v>50</v>
      </c>
      <c r="J20" s="172"/>
      <c r="K20" s="172"/>
      <c r="L20" s="172"/>
      <c r="M20" s="172"/>
      <c r="N20" s="172"/>
      <c r="O20" s="172"/>
      <c r="Q20" s="151">
        <v>2018</v>
      </c>
      <c r="R20" s="154">
        <f t="shared" si="1"/>
        <v>0.84691512086169274</v>
      </c>
      <c r="S20" s="154">
        <f t="shared" si="1"/>
        <v>5.7145235072541149E-2</v>
      </c>
      <c r="T20" s="154">
        <f t="shared" si="1"/>
        <v>9.589909731602593E-2</v>
      </c>
      <c r="U20" s="154">
        <f t="shared" si="2"/>
        <v>1</v>
      </c>
      <c r="V20"/>
    </row>
    <row r="21" spans="2:22" x14ac:dyDescent="0.25">
      <c r="B21" s="68" t="s">
        <v>6</v>
      </c>
      <c r="C21" s="98">
        <v>11689199</v>
      </c>
      <c r="D21" s="98">
        <v>798569</v>
      </c>
      <c r="E21" s="19">
        <v>1286305</v>
      </c>
      <c r="F21" s="19">
        <v>486</v>
      </c>
      <c r="G21" s="28">
        <f t="shared" si="0"/>
        <v>13774559</v>
      </c>
      <c r="I21" s="172"/>
      <c r="J21" s="172"/>
      <c r="K21" s="172"/>
      <c r="L21" s="172"/>
      <c r="M21" s="172"/>
      <c r="N21" s="172"/>
      <c r="O21" s="172"/>
      <c r="Q21" s="68" t="s">
        <v>6</v>
      </c>
      <c r="R21" s="153">
        <f>C21/$G21</f>
        <v>0.84860785742759537</v>
      </c>
      <c r="S21" s="153">
        <f t="shared" ref="S21:T21" si="3">D21/$G21</f>
        <v>5.7974197213863619E-2</v>
      </c>
      <c r="T21" s="153">
        <f t="shared" si="3"/>
        <v>9.3382662922275775E-2</v>
      </c>
      <c r="U21" s="153">
        <f t="shared" si="2"/>
        <v>1</v>
      </c>
    </row>
    <row r="22" spans="2:22" x14ac:dyDescent="0.25">
      <c r="B22" s="22"/>
      <c r="C22" s="101"/>
      <c r="D22" s="101"/>
      <c r="E22" s="27"/>
      <c r="F22" s="27"/>
      <c r="G22" s="102"/>
      <c r="I22" s="103" t="s">
        <v>48</v>
      </c>
      <c r="J22" s="103"/>
      <c r="K22" s="103"/>
      <c r="L22" s="103"/>
      <c r="M22" s="103"/>
      <c r="N22" s="103"/>
      <c r="Q22" s="151"/>
      <c r="R22" s="101"/>
      <c r="S22" s="101"/>
      <c r="T22" s="27"/>
      <c r="U22" s="102"/>
    </row>
    <row r="23" spans="2:22" x14ac:dyDescent="0.25">
      <c r="B23" s="15" t="s">
        <v>6</v>
      </c>
      <c r="C23" s="60" t="s">
        <v>41</v>
      </c>
      <c r="D23" s="60" t="s">
        <v>41</v>
      </c>
      <c r="E23" s="60" t="s">
        <v>41</v>
      </c>
      <c r="F23" s="60" t="s">
        <v>41</v>
      </c>
      <c r="G23" s="60" t="s">
        <v>41</v>
      </c>
      <c r="Q23" s="152" t="s">
        <v>6</v>
      </c>
      <c r="R23" s="60" t="s">
        <v>41</v>
      </c>
      <c r="S23" s="60" t="s">
        <v>41</v>
      </c>
      <c r="T23" s="60" t="s">
        <v>41</v>
      </c>
      <c r="U23" s="60" t="s">
        <v>41</v>
      </c>
    </row>
    <row r="24" spans="2:22" x14ac:dyDescent="0.25">
      <c r="B24" s="22">
        <v>2020</v>
      </c>
      <c r="C24" s="63" t="s">
        <v>41</v>
      </c>
      <c r="D24" s="63" t="s">
        <v>41</v>
      </c>
      <c r="E24" s="63" t="s">
        <v>41</v>
      </c>
      <c r="F24" s="63" t="s">
        <v>41</v>
      </c>
      <c r="G24" s="63" t="s">
        <v>41</v>
      </c>
      <c r="Q24" s="151">
        <v>2020</v>
      </c>
      <c r="R24" s="63" t="s">
        <v>41</v>
      </c>
      <c r="S24" s="63" t="s">
        <v>41</v>
      </c>
      <c r="T24" s="63" t="s">
        <v>41</v>
      </c>
      <c r="U24" s="63" t="s">
        <v>41</v>
      </c>
    </row>
    <row r="25" spans="2:22" x14ac:dyDescent="0.25">
      <c r="B25" s="15">
        <v>2021</v>
      </c>
      <c r="C25" s="98">
        <v>12062968</v>
      </c>
      <c r="D25" s="28">
        <v>857672</v>
      </c>
      <c r="E25" s="19">
        <v>1255148</v>
      </c>
      <c r="F25" s="19">
        <v>385</v>
      </c>
      <c r="G25" s="28">
        <f>SUM(C25:F25)</f>
        <v>14176173</v>
      </c>
      <c r="Q25" s="152">
        <v>2021</v>
      </c>
      <c r="R25" s="153">
        <f t="shared" ref="R25:T26" si="4">C25/$G25</f>
        <v>0.85093261771001238</v>
      </c>
      <c r="S25" s="153">
        <f t="shared" si="4"/>
        <v>6.0500954665268267E-2</v>
      </c>
      <c r="T25" s="153">
        <f t="shared" si="4"/>
        <v>8.8539269378272972E-2</v>
      </c>
      <c r="U25" s="153">
        <f t="shared" ref="U25" si="5">G25/$G25</f>
        <v>1</v>
      </c>
    </row>
    <row r="26" spans="2:22" x14ac:dyDescent="0.25">
      <c r="B26" s="132">
        <v>2022</v>
      </c>
      <c r="C26" s="140">
        <v>12240493</v>
      </c>
      <c r="D26" s="135">
        <v>875631</v>
      </c>
      <c r="E26" s="134">
        <v>1239340</v>
      </c>
      <c r="F26" s="134">
        <v>313</v>
      </c>
      <c r="G26" s="135">
        <f>SUM(C26:F26)</f>
        <v>14355777</v>
      </c>
      <c r="Q26" s="151">
        <v>2022</v>
      </c>
      <c r="R26" s="154">
        <f>C26/$G26</f>
        <v>0.85265276828972758</v>
      </c>
      <c r="S26" s="154">
        <f t="shared" si="4"/>
        <v>6.0995026601485938E-2</v>
      </c>
      <c r="T26" s="154">
        <f t="shared" si="4"/>
        <v>8.6330402039541287E-2</v>
      </c>
      <c r="U26" s="154">
        <f>G26/$G26</f>
        <v>1</v>
      </c>
    </row>
    <row r="27" spans="2:22" x14ac:dyDescent="0.25">
      <c r="B27" s="15">
        <v>2023</v>
      </c>
      <c r="C27" s="16">
        <v>12433021</v>
      </c>
      <c r="D27" s="28">
        <v>900335</v>
      </c>
      <c r="E27" s="28">
        <v>1232045</v>
      </c>
      <c r="F27" s="141">
        <v>269</v>
      </c>
      <c r="G27" s="28">
        <f>SUM(C27:F27)</f>
        <v>14565670</v>
      </c>
      <c r="Q27" s="152">
        <v>2023</v>
      </c>
      <c r="R27" s="153">
        <f>C27/$G27</f>
        <v>0.85358387221459775</v>
      </c>
      <c r="S27" s="153">
        <f t="shared" ref="S27:T29" si="6">D27/$G27</f>
        <v>6.1812123987430717E-2</v>
      </c>
      <c r="T27" s="153">
        <f t="shared" si="6"/>
        <v>8.4585535715143892E-2</v>
      </c>
      <c r="U27" s="153">
        <f>G27/$G27</f>
        <v>1</v>
      </c>
    </row>
    <row r="28" spans="2:22" x14ac:dyDescent="0.25">
      <c r="B28" s="132">
        <v>2024</v>
      </c>
      <c r="C28" s="140">
        <f>'[3]Effectifs DP_DD'!$F$7</f>
        <v>12559298</v>
      </c>
      <c r="D28" s="135">
        <f>'[1]Retraités en paiement'!$AB$37</f>
        <v>925135</v>
      </c>
      <c r="E28" s="134">
        <f>'[1]Retraités en paiement'!$AB$38</f>
        <v>1224172</v>
      </c>
      <c r="F28" s="134">
        <f>'[3]Effectifs DP_DD'!$F$11</f>
        <v>229</v>
      </c>
      <c r="G28" s="135">
        <f>SUM(C28:F28)</f>
        <v>14708834</v>
      </c>
      <c r="Q28" s="151">
        <v>2024</v>
      </c>
      <c r="R28" s="154">
        <f>C28/$G28</f>
        <v>0.85386088387427583</v>
      </c>
      <c r="S28" s="154">
        <f t="shared" si="6"/>
        <v>6.2896555906470905E-2</v>
      </c>
      <c r="T28" s="154">
        <f t="shared" si="6"/>
        <v>8.3226991344113335E-2</v>
      </c>
      <c r="U28" s="154">
        <f>G28/$G28</f>
        <v>1</v>
      </c>
    </row>
    <row r="29" spans="2:22" x14ac:dyDescent="0.25">
      <c r="B29" s="152">
        <v>2025</v>
      </c>
      <c r="C29" s="16">
        <f>'[5]Effectifs DP_DD'!$F$7</f>
        <v>12719479</v>
      </c>
      <c r="D29" s="28">
        <f>'[6]Retraités en paiement'!$AC$37</f>
        <v>951722</v>
      </c>
      <c r="E29" s="28">
        <f>'[6]Retraités en paiement'!$AC$38</f>
        <v>1223448</v>
      </c>
      <c r="F29" s="141">
        <f>'[5]Effectifs DP_DD'!$F$11</f>
        <v>195</v>
      </c>
      <c r="G29" s="28">
        <f>SUM(C29:F29)</f>
        <v>14894844</v>
      </c>
      <c r="Q29" s="159">
        <v>2025</v>
      </c>
      <c r="R29" s="163">
        <f>C29/$G29</f>
        <v>0.85395181043856516</v>
      </c>
      <c r="S29" s="163">
        <f t="shared" si="6"/>
        <v>6.3896070344879069E-2</v>
      </c>
      <c r="T29" s="163">
        <f t="shared" si="6"/>
        <v>8.2139027437951012E-2</v>
      </c>
      <c r="U29" s="163">
        <f>G29/$G29</f>
        <v>1</v>
      </c>
    </row>
    <row r="30" spans="2:22" x14ac:dyDescent="0.25">
      <c r="B30" s="180" t="s">
        <v>49</v>
      </c>
      <c r="C30" s="180"/>
      <c r="D30" s="180"/>
      <c r="E30" s="180"/>
      <c r="F30" s="110"/>
      <c r="G30" s="110"/>
      <c r="J30" s="10"/>
    </row>
    <row r="31" spans="2:22" ht="30" customHeight="1" x14ac:dyDescent="0.25">
      <c r="B31" s="172" t="s">
        <v>50</v>
      </c>
      <c r="C31" s="172"/>
      <c r="D31" s="172"/>
      <c r="E31" s="172"/>
      <c r="F31" s="172"/>
      <c r="G31" s="172"/>
      <c r="I31" s="10"/>
    </row>
    <row r="32" spans="2:22" ht="22.5" customHeight="1" x14ac:dyDescent="0.25">
      <c r="B32" s="182" t="s">
        <v>48</v>
      </c>
      <c r="C32" s="182"/>
      <c r="D32" s="182"/>
      <c r="E32" s="182"/>
      <c r="F32" s="182"/>
      <c r="G32" s="182"/>
    </row>
    <row r="33" spans="2:10" ht="25.5" x14ac:dyDescent="0.25">
      <c r="B33" s="104"/>
      <c r="C33" s="105" t="s">
        <v>29</v>
      </c>
      <c r="D33" s="105" t="s">
        <v>30</v>
      </c>
      <c r="E33" s="106" t="s">
        <v>31</v>
      </c>
      <c r="F33" s="97" t="s">
        <v>37</v>
      </c>
      <c r="G33" s="105" t="s">
        <v>27</v>
      </c>
    </row>
    <row r="34" spans="2:10" ht="25.5" x14ac:dyDescent="0.25">
      <c r="B34" s="107" t="s">
        <v>57</v>
      </c>
      <c r="C34" s="108">
        <f>C29/C7-1</f>
        <v>0.57488702632434907</v>
      </c>
      <c r="D34" s="108">
        <f>D29/D7-1</f>
        <v>0.55708582834331333</v>
      </c>
      <c r="E34" s="108">
        <f>E29/E7-1</f>
        <v>-0.19467190453872851</v>
      </c>
      <c r="F34" s="108">
        <f>F29/F7-1</f>
        <v>-0.94273127753303965</v>
      </c>
      <c r="G34" s="108">
        <f>G29/G7-1</f>
        <v>0.45881200236311415</v>
      </c>
    </row>
    <row r="42" spans="2:10" x14ac:dyDescent="0.25">
      <c r="J42" s="20"/>
    </row>
  </sheetData>
  <mergeCells count="7">
    <mergeCell ref="B32:G32"/>
    <mergeCell ref="B31:G31"/>
    <mergeCell ref="B1:G1"/>
    <mergeCell ref="Q1:U1"/>
    <mergeCell ref="I2:O2"/>
    <mergeCell ref="I20:O21"/>
    <mergeCell ref="B30:E30"/>
  </mergeCells>
  <pageMargins left="0.7" right="0.7" top="0.75" bottom="0.75" header="0.3" footer="0.3"/>
  <pageSetup paperSize="9" orientation="portrait" verticalDpi="0" r:id="rId1"/>
  <headerFooter>
    <oddFooter>&amp;L_x000D_&amp;1#&amp;"Calibri"&amp;10&amp;K008000 Restreint, diffusion restreinte à l’interne de la Branche Retraite</oddFooter>
  </headerFooter>
  <ignoredErrors>
    <ignoredError sqref="G29 G3:G2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5047-5CB5-4781-BE67-E6C9BC22D0F0}">
  <dimension ref="A1:M40"/>
  <sheetViews>
    <sheetView showGridLines="0" topLeftCell="A19" workbookViewId="0">
      <selection activeCell="F29" sqref="F29"/>
    </sheetView>
  </sheetViews>
  <sheetFormatPr baseColWidth="10" defaultRowHeight="15" x14ac:dyDescent="0.25"/>
  <cols>
    <col min="2" max="4" width="19.7109375" customWidth="1"/>
  </cols>
  <sheetData>
    <row r="1" spans="1:13" s="1" customFormat="1" ht="44.25" customHeight="1" x14ac:dyDescent="0.25">
      <c r="A1" s="178" t="s">
        <v>42</v>
      </c>
      <c r="B1" s="178"/>
      <c r="C1" s="178"/>
      <c r="D1" s="178"/>
    </row>
    <row r="2" spans="1:13" s="1" customFormat="1" ht="45" x14ac:dyDescent="0.25">
      <c r="A2" s="12"/>
      <c r="B2" s="7" t="s">
        <v>25</v>
      </c>
      <c r="C2" s="7" t="s">
        <v>13</v>
      </c>
      <c r="D2" s="7" t="s">
        <v>43</v>
      </c>
      <c r="G2" s="179" t="s">
        <v>44</v>
      </c>
      <c r="H2" s="179"/>
      <c r="I2" s="179"/>
      <c r="J2" s="179"/>
      <c r="K2" s="179"/>
      <c r="L2" s="179"/>
      <c r="M2" s="179"/>
    </row>
    <row r="3" spans="1:13" s="1" customFormat="1" x14ac:dyDescent="0.25">
      <c r="A3" s="152">
        <v>2001</v>
      </c>
      <c r="B3" s="60">
        <v>1436558</v>
      </c>
      <c r="C3" s="61">
        <v>815658</v>
      </c>
      <c r="D3" s="62">
        <f t="shared" ref="D3:D21" si="0">SUM(B3:C3)</f>
        <v>2252216</v>
      </c>
      <c r="G3" s="1" t="s">
        <v>45</v>
      </c>
    </row>
    <row r="4" spans="1:13" s="1" customFormat="1" x14ac:dyDescent="0.25">
      <c r="A4" s="151">
        <v>2002</v>
      </c>
      <c r="B4" s="63">
        <v>1472125</v>
      </c>
      <c r="C4" s="64">
        <v>816329</v>
      </c>
      <c r="D4" s="65">
        <f t="shared" si="0"/>
        <v>2288454</v>
      </c>
    </row>
    <row r="5" spans="1:13" s="1" customFormat="1" x14ac:dyDescent="0.25">
      <c r="A5" s="152">
        <v>2003</v>
      </c>
      <c r="B5" s="60">
        <v>1501917</v>
      </c>
      <c r="C5" s="61">
        <v>818490</v>
      </c>
      <c r="D5" s="62">
        <f t="shared" si="0"/>
        <v>2320407</v>
      </c>
      <c r="E5" s="10"/>
    </row>
    <row r="6" spans="1:13" s="1" customFormat="1" x14ac:dyDescent="0.25">
      <c r="A6" s="151">
        <v>2004</v>
      </c>
      <c r="B6" s="63">
        <v>1541608</v>
      </c>
      <c r="C6" s="64">
        <v>826863</v>
      </c>
      <c r="D6" s="65">
        <f t="shared" si="0"/>
        <v>2368471</v>
      </c>
    </row>
    <row r="7" spans="1:13" s="1" customFormat="1" x14ac:dyDescent="0.25">
      <c r="A7" s="152">
        <v>2005</v>
      </c>
      <c r="B7" s="60">
        <v>1577064</v>
      </c>
      <c r="C7" s="61">
        <v>851922</v>
      </c>
      <c r="D7" s="62">
        <f t="shared" si="0"/>
        <v>2428986</v>
      </c>
    </row>
    <row r="8" spans="1:13" s="1" customFormat="1" x14ac:dyDescent="0.25">
      <c r="A8" s="151">
        <v>2006</v>
      </c>
      <c r="B8" s="63">
        <v>1618730</v>
      </c>
      <c r="C8" s="64">
        <v>869700</v>
      </c>
      <c r="D8" s="65">
        <f t="shared" si="0"/>
        <v>2488430</v>
      </c>
    </row>
    <row r="9" spans="1:13" s="1" customFormat="1" x14ac:dyDescent="0.25">
      <c r="A9" s="152">
        <v>2007</v>
      </c>
      <c r="B9" s="60">
        <v>1664730</v>
      </c>
      <c r="C9" s="61">
        <v>876392</v>
      </c>
      <c r="D9" s="62">
        <f t="shared" si="0"/>
        <v>2541122</v>
      </c>
    </row>
    <row r="10" spans="1:13" s="1" customFormat="1" x14ac:dyDescent="0.25">
      <c r="A10" s="151">
        <v>2008</v>
      </c>
      <c r="B10" s="63">
        <v>1707339</v>
      </c>
      <c r="C10" s="64">
        <v>877009</v>
      </c>
      <c r="D10" s="65">
        <f t="shared" si="0"/>
        <v>2584348</v>
      </c>
    </row>
    <row r="11" spans="1:13" s="1" customFormat="1" x14ac:dyDescent="0.25">
      <c r="A11" s="152">
        <v>2009</v>
      </c>
      <c r="B11" s="60">
        <v>1755540</v>
      </c>
      <c r="C11" s="61">
        <v>876242</v>
      </c>
      <c r="D11" s="62">
        <f t="shared" si="0"/>
        <v>2631782</v>
      </c>
    </row>
    <row r="12" spans="1:13" s="1" customFormat="1" x14ac:dyDescent="0.25">
      <c r="A12" s="151">
        <v>2010</v>
      </c>
      <c r="B12" s="63">
        <v>1796617</v>
      </c>
      <c r="C12" s="64">
        <v>868698</v>
      </c>
      <c r="D12" s="65">
        <f t="shared" si="0"/>
        <v>2665315</v>
      </c>
    </row>
    <row r="13" spans="1:13" s="1" customFormat="1" x14ac:dyDescent="0.25">
      <c r="A13" s="152">
        <v>2011</v>
      </c>
      <c r="B13" s="60">
        <v>1834917</v>
      </c>
      <c r="C13" s="61">
        <v>862690</v>
      </c>
      <c r="D13" s="62">
        <f t="shared" si="0"/>
        <v>2697607</v>
      </c>
    </row>
    <row r="14" spans="1:13" s="1" customFormat="1" x14ac:dyDescent="0.25">
      <c r="A14" s="151">
        <v>2012</v>
      </c>
      <c r="B14" s="63">
        <v>1859952</v>
      </c>
      <c r="C14" s="64">
        <v>856670</v>
      </c>
      <c r="D14" s="65">
        <f t="shared" si="0"/>
        <v>2716622</v>
      </c>
    </row>
    <row r="15" spans="1:13" s="1" customFormat="1" x14ac:dyDescent="0.25">
      <c r="A15" s="152">
        <v>2013</v>
      </c>
      <c r="B15" s="60">
        <v>1888587</v>
      </c>
      <c r="C15" s="61">
        <v>844686</v>
      </c>
      <c r="D15" s="62">
        <f t="shared" si="0"/>
        <v>2733273</v>
      </c>
    </row>
    <row r="16" spans="1:13" s="1" customFormat="1" x14ac:dyDescent="0.25">
      <c r="A16" s="151">
        <v>2014</v>
      </c>
      <c r="B16" s="63">
        <v>1909526</v>
      </c>
      <c r="C16" s="64">
        <v>825201</v>
      </c>
      <c r="D16" s="65">
        <f t="shared" si="0"/>
        <v>2734727</v>
      </c>
    </row>
    <row r="17" spans="1:13" s="1" customFormat="1" x14ac:dyDescent="0.25">
      <c r="A17" s="152">
        <v>2015</v>
      </c>
      <c r="B17" s="60">
        <v>1932700</v>
      </c>
      <c r="C17" s="61">
        <v>813776</v>
      </c>
      <c r="D17" s="62">
        <f t="shared" si="0"/>
        <v>2746476</v>
      </c>
    </row>
    <row r="18" spans="1:13" s="1" customFormat="1" x14ac:dyDescent="0.25">
      <c r="A18" s="151">
        <v>2016</v>
      </c>
      <c r="B18" s="63">
        <v>1954740</v>
      </c>
      <c r="C18" s="64">
        <v>800882</v>
      </c>
      <c r="D18" s="65">
        <f t="shared" si="0"/>
        <v>2755622</v>
      </c>
      <c r="G18" s="66" t="s">
        <v>49</v>
      </c>
      <c r="H18" s="66"/>
      <c r="I18" s="66"/>
      <c r="J18" s="66"/>
      <c r="K18" s="67"/>
      <c r="L18" s="67"/>
      <c r="M18" s="67"/>
    </row>
    <row r="19" spans="1:13" s="1" customFormat="1" ht="15" customHeight="1" x14ac:dyDescent="0.25">
      <c r="A19" s="152">
        <v>2017</v>
      </c>
      <c r="B19" s="60">
        <v>1968814</v>
      </c>
      <c r="C19" s="61">
        <v>759793</v>
      </c>
      <c r="D19" s="62">
        <f t="shared" si="0"/>
        <v>2728607</v>
      </c>
      <c r="G19" s="172" t="s">
        <v>50</v>
      </c>
      <c r="H19" s="172"/>
      <c r="I19" s="172"/>
      <c r="J19" s="172"/>
      <c r="K19" s="172"/>
      <c r="L19" s="172"/>
      <c r="M19" s="172"/>
    </row>
    <row r="20" spans="1:13" s="1" customFormat="1" x14ac:dyDescent="0.25">
      <c r="A20" s="151">
        <v>2018</v>
      </c>
      <c r="B20" s="63">
        <v>1986789</v>
      </c>
      <c r="C20" s="64">
        <v>763168</v>
      </c>
      <c r="D20" s="65">
        <f t="shared" si="0"/>
        <v>2749957</v>
      </c>
      <c r="G20" s="172"/>
      <c r="H20" s="172"/>
      <c r="I20" s="172"/>
      <c r="J20" s="172"/>
      <c r="K20" s="172"/>
      <c r="L20" s="172"/>
      <c r="M20" s="172"/>
    </row>
    <row r="21" spans="1:13" s="1" customFormat="1" ht="15" customHeight="1" x14ac:dyDescent="0.25">
      <c r="A21" s="152" t="s">
        <v>6</v>
      </c>
      <c r="B21" s="60">
        <v>2007764</v>
      </c>
      <c r="C21" s="61">
        <v>767183</v>
      </c>
      <c r="D21" s="62">
        <f t="shared" si="0"/>
        <v>2774947</v>
      </c>
      <c r="G21" s="172" t="s">
        <v>48</v>
      </c>
      <c r="H21" s="172"/>
      <c r="I21" s="172"/>
      <c r="J21" s="172"/>
      <c r="K21" s="172"/>
      <c r="L21" s="172"/>
      <c r="M21" s="172"/>
    </row>
    <row r="22" spans="1:13" s="1" customFormat="1" x14ac:dyDescent="0.25">
      <c r="A22" s="151"/>
      <c r="B22" s="63"/>
      <c r="C22" s="64"/>
      <c r="D22" s="65"/>
    </row>
    <row r="23" spans="1:13" s="1" customFormat="1" x14ac:dyDescent="0.25">
      <c r="A23" s="152" t="s">
        <v>6</v>
      </c>
      <c r="B23" s="60">
        <v>2072224</v>
      </c>
      <c r="C23" s="61">
        <v>771154</v>
      </c>
      <c r="D23" s="62">
        <f t="shared" ref="D23:D29" si="1">SUM(B23:C23)</f>
        <v>2843378</v>
      </c>
    </row>
    <row r="24" spans="1:13" s="1" customFormat="1" x14ac:dyDescent="0.25">
      <c r="A24" s="151">
        <v>2020</v>
      </c>
      <c r="B24" s="63">
        <v>2076541</v>
      </c>
      <c r="C24" s="64">
        <v>720891</v>
      </c>
      <c r="D24" s="65">
        <f t="shared" si="1"/>
        <v>2797432</v>
      </c>
    </row>
    <row r="25" spans="1:13" s="1" customFormat="1" x14ac:dyDescent="0.25">
      <c r="A25" s="152">
        <v>2021</v>
      </c>
      <c r="B25" s="60">
        <v>2086972</v>
      </c>
      <c r="C25" s="28">
        <v>708385</v>
      </c>
      <c r="D25" s="62">
        <f t="shared" si="1"/>
        <v>2795357</v>
      </c>
    </row>
    <row r="26" spans="1:13" s="1" customFormat="1" x14ac:dyDescent="0.25">
      <c r="A26" s="132">
        <v>2022</v>
      </c>
      <c r="B26" s="137">
        <v>2091984</v>
      </c>
      <c r="C26" s="135">
        <v>693394</v>
      </c>
      <c r="D26" s="138">
        <f t="shared" si="1"/>
        <v>2785378</v>
      </c>
      <c r="F26" s="10"/>
    </row>
    <row r="27" spans="1:13" s="1" customFormat="1" x14ac:dyDescent="0.25">
      <c r="A27" s="152">
        <v>2023</v>
      </c>
      <c r="B27" s="60">
        <v>2110850</v>
      </c>
      <c r="C27" s="28">
        <v>686269</v>
      </c>
      <c r="D27" s="62">
        <f t="shared" si="1"/>
        <v>2797119</v>
      </c>
      <c r="F27" s="10"/>
    </row>
    <row r="28" spans="1:13" s="1" customFormat="1" x14ac:dyDescent="0.25">
      <c r="A28" s="132">
        <v>2024</v>
      </c>
      <c r="B28" s="137">
        <f>'[3]Effectifs DP_DD'!$F$22</f>
        <v>2117205</v>
      </c>
      <c r="C28" s="135">
        <f>'[3]Effectifs DP_DD'!$F$17</f>
        <v>680185</v>
      </c>
      <c r="D28" s="138">
        <f t="shared" ref="D28" si="2">SUM(B28:C28)</f>
        <v>2797390</v>
      </c>
      <c r="F28" s="10"/>
    </row>
    <row r="29" spans="1:13" s="1" customFormat="1" x14ac:dyDescent="0.25">
      <c r="A29" s="159">
        <v>2025</v>
      </c>
      <c r="B29" s="164">
        <f>'[5]Effectifs DP_DD'!$F$22</f>
        <v>2125960</v>
      </c>
      <c r="C29" s="139">
        <f>'[5]Effectifs DP_DD'!$F$17</f>
        <v>672606</v>
      </c>
      <c r="D29" s="165">
        <f t="shared" si="1"/>
        <v>2798566</v>
      </c>
      <c r="F29" s="10"/>
      <c r="G29" s="150"/>
    </row>
    <row r="30" spans="1:13" x14ac:dyDescent="0.25">
      <c r="A30" s="185" t="s">
        <v>49</v>
      </c>
      <c r="B30" s="185"/>
      <c r="C30" s="185"/>
      <c r="D30" s="185"/>
      <c r="F30" s="109"/>
    </row>
    <row r="31" spans="1:13" ht="27.75" customHeight="1" x14ac:dyDescent="0.25">
      <c r="A31" s="172" t="s">
        <v>50</v>
      </c>
      <c r="B31" s="172"/>
      <c r="C31" s="172"/>
      <c r="D31" s="172"/>
    </row>
    <row r="32" spans="1:13" ht="27" customHeight="1" x14ac:dyDescent="0.25">
      <c r="A32" s="172" t="s">
        <v>48</v>
      </c>
      <c r="B32" s="172"/>
      <c r="C32" s="172"/>
      <c r="D32" s="172"/>
    </row>
    <row r="35" spans="1:4" x14ac:dyDescent="0.25">
      <c r="A35" s="177" t="s">
        <v>16</v>
      </c>
      <c r="B35" s="177"/>
      <c r="C35" s="177"/>
      <c r="D35" s="177"/>
    </row>
    <row r="36" spans="1:4" ht="45" x14ac:dyDescent="0.25">
      <c r="A36" s="29"/>
      <c r="B36" s="7" t="s">
        <v>25</v>
      </c>
      <c r="C36" s="7" t="s">
        <v>13</v>
      </c>
      <c r="D36" s="7" t="s">
        <v>43</v>
      </c>
    </row>
    <row r="37" spans="1:4" x14ac:dyDescent="0.25">
      <c r="A37" s="30" t="s">
        <v>52</v>
      </c>
      <c r="B37" s="31">
        <f>B29/B7-1</f>
        <v>0.34804928652229705</v>
      </c>
      <c r="C37" s="31">
        <f>C29/C7-1</f>
        <v>-0.21048405839971263</v>
      </c>
      <c r="D37" s="31">
        <f>D29/D7-1</f>
        <v>0.15215402641266773</v>
      </c>
    </row>
    <row r="40" spans="1:4" x14ac:dyDescent="0.25">
      <c r="C40" s="109"/>
    </row>
  </sheetData>
  <mergeCells count="8">
    <mergeCell ref="A32:D32"/>
    <mergeCell ref="A35:D35"/>
    <mergeCell ref="A1:D1"/>
    <mergeCell ref="G2:M2"/>
    <mergeCell ref="G19:M20"/>
    <mergeCell ref="G21:M21"/>
    <mergeCell ref="A30:D30"/>
    <mergeCell ref="A31:D31"/>
  </mergeCells>
  <pageMargins left="0.7" right="0.7" top="0.75" bottom="0.75" header="0.3" footer="0.3"/>
  <pageSetup paperSize="9" orientation="portrait" verticalDpi="0" r:id="rId1"/>
  <headerFooter>
    <oddFooter>&amp;L_x000D_&amp;1#&amp;"Calibri"&amp;10&amp;K008000 Restreint, diffusion restreinte à l’interne de la Branche Retraite</oddFooter>
  </headerFooter>
  <ignoredErrors>
    <ignoredError sqref="D29 D3:D27" formulaRange="1"/>
  </ignoredErrors>
  <drawing r:id="rId2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Evolution depuis 2001</vt:lpstr>
      <vt:lpstr>Évolution par type droit</vt:lpstr>
      <vt:lpstr>Par type de droit</vt:lpstr>
      <vt:lpstr>Evol droits directs</vt:lpstr>
      <vt:lpstr>DP par nature dt</vt:lpstr>
      <vt:lpstr>Evol par nature droit</vt:lpstr>
      <vt:lpstr>Evol droits dérivés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Z013107</dc:creator>
  <cp:lastModifiedBy>ARABI Samya</cp:lastModifiedBy>
  <dcterms:created xsi:type="dcterms:W3CDTF">2023-01-25T14:32:21Z</dcterms:created>
  <dcterms:modified xsi:type="dcterms:W3CDTF">2026-03-08T21:18:47Z</dcterms:modified>
</cp:coreProperties>
</file>