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SPR\PSN\Contenus Site Internet\1_Données statistiques_2_Pensions_8_Prélèvements sociaux\2025\"/>
    </mc:Choice>
  </mc:AlternateContent>
  <xr:revisionPtr revIDLastSave="0" documentId="13_ncr:1_{14D55708-7FC8-4524-B278-FB3129EA27E7}" xr6:coauthVersionLast="47" xr6:coauthVersionMax="47" xr10:uidLastSave="{00000000-0000-0000-0000-000000000000}"/>
  <bookViews>
    <workbookView xWindow="900" yWindow="600" windowWidth="27150" windowHeight="12885" activeTab="1" xr2:uid="{AE441CEE-7C06-49EE-B463-951D35D18ABD}"/>
  </bookViews>
  <sheets>
    <sheet name="CSG " sheetId="1" r:id="rId1"/>
    <sheet name="Masses" sheetId="2" r:id="rId2"/>
    <sheet name="Précomptes N et N-1" sheetId="3" r:id="rId3"/>
  </sheets>
  <externalReferences>
    <externalReference r:id="rId4"/>
    <externalReference r:id="rId5"/>
    <externalReference r:id="rId6"/>
    <externalReference r:id="rId7"/>
  </externalReferences>
  <definedNames>
    <definedName name="TitreDate">#REF!</definedName>
    <definedName name="TitreRégio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2" l="1"/>
  <c r="C8" i="2"/>
  <c r="C7" i="2"/>
  <c r="C6" i="2"/>
  <c r="C5" i="2"/>
  <c r="D16" i="3"/>
  <c r="C16" i="3"/>
  <c r="D10" i="3"/>
  <c r="C10" i="3"/>
  <c r="C9" i="3"/>
  <c r="C8" i="3"/>
  <c r="C7" i="3"/>
  <c r="C6" i="3"/>
  <c r="C5" i="3"/>
  <c r="D9" i="3"/>
  <c r="D8" i="3"/>
  <c r="D7" i="3"/>
  <c r="D6" i="3"/>
  <c r="D5" i="3"/>
  <c r="G8" i="3"/>
  <c r="G9" i="3"/>
  <c r="G7" i="3"/>
  <c r="G6" i="3"/>
  <c r="G5" i="3"/>
  <c r="D4" i="3"/>
  <c r="F15" i="3"/>
  <c r="E15" i="3"/>
  <c r="C15" i="3"/>
  <c r="E10" i="3"/>
  <c r="D15" i="3"/>
  <c r="C9" i="2"/>
  <c r="F10" i="1"/>
  <c r="E10" i="1"/>
  <c r="D10" i="1"/>
  <c r="C10" i="1"/>
  <c r="E9" i="1"/>
  <c r="D9" i="1"/>
  <c r="C9" i="1"/>
  <c r="F16" i="3" l="1"/>
  <c r="E16" i="3"/>
  <c r="F10" i="3"/>
  <c r="E9" i="3"/>
  <c r="F8" i="3"/>
  <c r="F7" i="3"/>
  <c r="F6" i="3"/>
  <c r="F5" i="3"/>
  <c r="F9" i="3"/>
  <c r="E8" i="3"/>
  <c r="E7" i="3"/>
  <c r="E6" i="3"/>
  <c r="E5" i="3"/>
  <c r="F9" i="1"/>
</calcChain>
</file>

<file path=xl/sharedStrings.xml><?xml version="1.0" encoding="utf-8"?>
<sst xmlns="http://schemas.openxmlformats.org/spreadsheetml/2006/main" count="49" uniqueCount="40">
  <si>
    <t>Effectif de retraités au 31 décembre</t>
  </si>
  <si>
    <t>Évolution en %</t>
  </si>
  <si>
    <t>Assujettis à la CSG taux fort</t>
  </si>
  <si>
    <t>Assujettis à la CSG taux médian</t>
  </si>
  <si>
    <t>Assujettis à la CSG taux faible</t>
  </si>
  <si>
    <t>Exonérés de CSG</t>
  </si>
  <si>
    <t xml:space="preserve"> 31 décembre 2020</t>
  </si>
  <si>
    <t xml:space="preserve"> 31 décembre 2021</t>
  </si>
  <si>
    <r>
      <t>Champ : salariés et indépendants</t>
    </r>
    <r>
      <rPr>
        <sz val="9"/>
        <color theme="1"/>
        <rFont val="Arial"/>
        <family val="2"/>
      </rPr>
      <t xml:space="preserve">
(Source : SNSP TSTI)</t>
    </r>
  </si>
  <si>
    <t xml:space="preserve"> 31 décembre 2022</t>
  </si>
  <si>
    <t>Évolution de la répartition des retraités du régime général selon le taux d'assujettissement à la CSG</t>
  </si>
  <si>
    <t>* Rupture de série à la suite de l'intégration du régime des travailleurs indépendants au régime général.</t>
  </si>
  <si>
    <t>Sources : SNSP et SNSP-TSTI.</t>
  </si>
  <si>
    <t>Champ : Retraités (de droit direct et/ou dérivé) du régime général (hors outils de gestion de la Sécurité sociale pour les indépendants jusqu'à fin 2018) au 31/12 de chaque année.</t>
  </si>
  <si>
    <t xml:space="preserve"> 31 décembre 2019</t>
  </si>
  <si>
    <t xml:space="preserve"> 31 décembre 2023</t>
  </si>
  <si>
    <t xml:space="preserve"> 31 décembre 2024</t>
  </si>
  <si>
    <t xml:space="preserve"> 31 décembre 2025</t>
  </si>
  <si>
    <t>Prélèvement</t>
  </si>
  <si>
    <t>Masses financières</t>
  </si>
  <si>
    <t>CSG taux fort </t>
  </si>
  <si>
    <t>CSG taux médian</t>
  </si>
  <si>
    <t>CSG taux faible </t>
  </si>
  <si>
    <t>Casa</t>
  </si>
  <si>
    <t>CRDS</t>
  </si>
  <si>
    <t>Total</t>
  </si>
  <si>
    <t>Source : Cnav / Sinergi.</t>
  </si>
  <si>
    <t>Champ : Régime général (salariés, travailleurs indépendants et retraités gérés par la CAMR).</t>
  </si>
  <si>
    <t>Les prélèvements sur les retraites en 2025</t>
  </si>
  <si>
    <t>Précomptes</t>
  </si>
  <si>
    <t>CSG taux fort</t>
  </si>
  <si>
    <t>CSG taux faible</t>
  </si>
  <si>
    <t>Contribution Additionnelle de Solidarité pour l'Autonomie (Casa)</t>
  </si>
  <si>
    <t xml:space="preserve">Total </t>
  </si>
  <si>
    <t>Source : Cnav / Sinergi pour les masses de précomptes et SNSP-TSTI pour les effectifs de retraités.</t>
  </si>
  <si>
    <t>Cotisation maladie</t>
  </si>
  <si>
    <t>Champ : Retraités (de droit direct et/ou dérivé) du régime général et retraités de la CAMR (Caisse autonome mutuelle de retraites).</t>
  </si>
  <si>
    <t>Hors prélèvements effectués par les CGSS qui sont traités par la Cnam et hors régime local d'assurance maladie d'Alsace-Moselle.</t>
  </si>
  <si>
    <t>Retraités assujettis au 31 décembre 2025</t>
  </si>
  <si>
    <t>Évolution 
2025/2024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</si>
</sst>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&quot; M€&quot;"/>
    <numFmt numFmtId="165" formatCode="_-* #,##0.00\ _€_-;\-* #,##0.00\ _€_-;_-* &quot;-&quot;??\ _€_-;_-@_-"/>
    <numFmt numFmtId="166" formatCode="_-* #,##0\ _€_-;\-* #,##0\ _€_-;_-* &quot;-&quot;??\ _€_-;_-@_-"/>
    <numFmt numFmtId="167" formatCode="0.0%"/>
    <numFmt numFmtId="168" formatCode="#,##0.0&quot; Mds € &quot;"/>
    <numFmt numFmtId="169" formatCode="0.00%&quot;  &quot;"/>
    <numFmt numFmtId="170" formatCode="#,##0&quot; M€ &quot;"/>
    <numFmt numFmtId="171" formatCode="0.0%&quot;  &quot;"/>
    <numFmt numFmtId="172" formatCode="_-* #,##0_-;\-* #,##0_-;_-* &quot;-&quot;??_-;_-@_-"/>
    <numFmt numFmtId="173" formatCode="#,##0.0&quot; M€ &quot;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i/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  <font>
      <sz val="11"/>
      <color rgb="FFFF0000"/>
      <name val="Arial"/>
      <family val="2"/>
    </font>
    <font>
      <i/>
      <sz val="9"/>
      <color rgb="FF005670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theme="1"/>
      <name val="Arial"/>
      <family val="2"/>
    </font>
    <font>
      <sz val="10"/>
      <name val="Helv"/>
    </font>
    <font>
      <sz val="10"/>
      <name val="Courier"/>
    </font>
    <font>
      <b/>
      <sz val="14"/>
      <color theme="1"/>
      <name val="Calibri"/>
      <family val="2"/>
      <scheme val="minor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i/>
      <sz val="8"/>
      <color rgb="FF005670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i/>
      <sz val="11"/>
      <name val="Arial"/>
      <family val="2"/>
    </font>
    <font>
      <b/>
      <sz val="11"/>
      <color indexed="8"/>
      <name val="Arial"/>
      <family val="2"/>
    </font>
    <font>
      <b/>
      <sz val="11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CB9CA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E2EFDA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2" fillId="0" borderId="0"/>
    <xf numFmtId="4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/>
    <xf numFmtId="9" fontId="15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6" fontId="2" fillId="0" borderId="0" xfId="0" applyNumberFormat="1" applyFont="1"/>
    <xf numFmtId="166" fontId="5" fillId="0" borderId="0" xfId="2" applyNumberFormat="1" applyFont="1" applyBorder="1" applyAlignment="1">
      <alignment vertical="center"/>
    </xf>
    <xf numFmtId="166" fontId="8" fillId="0" borderId="0" xfId="1" applyNumberFormat="1" applyFont="1"/>
    <xf numFmtId="167" fontId="8" fillId="0" borderId="0" xfId="2" applyNumberFormat="1" applyFont="1"/>
    <xf numFmtId="165" fontId="2" fillId="0" borderId="0" xfId="0" applyNumberFormat="1" applyFont="1"/>
    <xf numFmtId="4" fontId="2" fillId="0" borderId="0" xfId="0" applyNumberFormat="1" applyFont="1"/>
    <xf numFmtId="10" fontId="2" fillId="0" borderId="0" xfId="0" applyNumberFormat="1" applyFont="1"/>
    <xf numFmtId="0" fontId="9" fillId="3" borderId="0" xfId="0" applyFont="1" applyFill="1"/>
    <xf numFmtId="0" fontId="9" fillId="3" borderId="0" xfId="0" applyFont="1" applyFill="1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/>
    <xf numFmtId="10" fontId="5" fillId="4" borderId="4" xfId="2" applyNumberFormat="1" applyFont="1" applyFill="1" applyBorder="1" applyAlignment="1">
      <alignment vertical="center"/>
    </xf>
    <xf numFmtId="164" fontId="7" fillId="0" borderId="1" xfId="3" applyNumberFormat="1" applyFont="1" applyBorder="1" applyAlignment="1">
      <alignment horizontal="center" vertical="center" wrapText="1"/>
    </xf>
    <xf numFmtId="166" fontId="5" fillId="0" borderId="4" xfId="1" applyNumberFormat="1" applyFont="1" applyFill="1" applyBorder="1" applyAlignment="1">
      <alignment vertical="center"/>
    </xf>
    <xf numFmtId="164" fontId="7" fillId="0" borderId="4" xfId="3" applyNumberFormat="1" applyFont="1" applyBorder="1" applyAlignment="1">
      <alignment horizontal="center" vertical="center" wrapText="1"/>
    </xf>
    <xf numFmtId="10" fontId="5" fillId="0" borderId="4" xfId="2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167" fontId="2" fillId="0" borderId="0" xfId="2" applyNumberFormat="1" applyFont="1"/>
    <xf numFmtId="10" fontId="5" fillId="0" borderId="0" xfId="2" applyNumberFormat="1" applyFont="1" applyBorder="1" applyAlignment="1">
      <alignment vertical="center"/>
    </xf>
    <xf numFmtId="10" fontId="5" fillId="3" borderId="4" xfId="2" applyNumberFormat="1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7" fillId="0" borderId="0" xfId="0" applyFont="1" applyAlignment="1">
      <alignment horizontal="center" wrapText="1"/>
    </xf>
    <xf numFmtId="0" fontId="17" fillId="0" borderId="0" xfId="0" applyFont="1"/>
    <xf numFmtId="0" fontId="18" fillId="5" borderId="0" xfId="0" applyFont="1" applyFill="1" applyAlignment="1">
      <alignment horizontal="center" vertical="center" wrapText="1"/>
    </xf>
    <xf numFmtId="0" fontId="19" fillId="6" borderId="0" xfId="0" applyFont="1" applyFill="1" applyAlignment="1">
      <alignment horizontal="center" vertical="center" wrapText="1"/>
    </xf>
    <xf numFmtId="168" fontId="19" fillId="6" borderId="0" xfId="0" applyNumberFormat="1" applyFont="1" applyFill="1" applyAlignment="1">
      <alignment horizontal="center" vertical="center" wrapText="1"/>
    </xf>
    <xf numFmtId="168" fontId="20" fillId="5" borderId="0" xfId="0" applyNumberFormat="1" applyFont="1" applyFill="1" applyAlignment="1">
      <alignment horizontal="center" vertical="center" wrapText="1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left" vertical="center"/>
    </xf>
    <xf numFmtId="0" fontId="22" fillId="7" borderId="4" xfId="4" applyFont="1" applyFill="1" applyBorder="1" applyAlignment="1">
      <alignment horizontal="center" vertical="center" wrapText="1"/>
    </xf>
    <xf numFmtId="169" fontId="22" fillId="7" borderId="4" xfId="4" applyNumberFormat="1" applyFont="1" applyFill="1" applyBorder="1" applyAlignment="1">
      <alignment horizontal="center" vertical="center" wrapText="1"/>
    </xf>
    <xf numFmtId="0" fontId="23" fillId="7" borderId="4" xfId="4" applyFont="1" applyFill="1" applyBorder="1" applyAlignment="1">
      <alignment horizontal="center" vertical="center" wrapText="1"/>
    </xf>
    <xf numFmtId="0" fontId="22" fillId="7" borderId="4" xfId="4" applyFont="1" applyFill="1" applyBorder="1" applyAlignment="1">
      <alignment vertical="center"/>
    </xf>
    <xf numFmtId="170" fontId="24" fillId="0" borderId="4" xfId="5" applyNumberFormat="1" applyFont="1" applyFill="1" applyBorder="1" applyAlignment="1">
      <alignment vertical="center"/>
    </xf>
    <xf numFmtId="170" fontId="22" fillId="0" borderId="4" xfId="5" applyNumberFormat="1" applyFont="1" applyFill="1" applyBorder="1" applyAlignment="1">
      <alignment vertical="center"/>
    </xf>
    <xf numFmtId="171" fontId="25" fillId="0" borderId="4" xfId="6" applyNumberFormat="1" applyFont="1" applyFill="1" applyBorder="1" applyAlignment="1">
      <alignment vertical="center"/>
    </xf>
    <xf numFmtId="172" fontId="26" fillId="0" borderId="4" xfId="7" applyNumberFormat="1" applyFont="1" applyFill="1" applyBorder="1" applyAlignment="1">
      <alignment vertical="center"/>
    </xf>
    <xf numFmtId="170" fontId="24" fillId="8" borderId="4" xfId="5" applyNumberFormat="1" applyFont="1" applyFill="1" applyBorder="1" applyAlignment="1">
      <alignment vertical="center"/>
    </xf>
    <xf numFmtId="170" fontId="22" fillId="8" borderId="4" xfId="5" applyNumberFormat="1" applyFont="1" applyFill="1" applyBorder="1" applyAlignment="1">
      <alignment vertical="center"/>
    </xf>
    <xf numFmtId="171" fontId="25" fillId="8" borderId="4" xfId="6" applyNumberFormat="1" applyFont="1" applyFill="1" applyBorder="1" applyAlignment="1">
      <alignment vertical="center"/>
    </xf>
    <xf numFmtId="172" fontId="26" fillId="8" borderId="4" xfId="7" applyNumberFormat="1" applyFont="1" applyFill="1" applyBorder="1" applyAlignment="1">
      <alignment vertical="center"/>
    </xf>
    <xf numFmtId="0" fontId="22" fillId="7" borderId="4" xfId="4" applyFont="1" applyFill="1" applyBorder="1" applyAlignment="1">
      <alignment vertical="center" wrapText="1"/>
    </xf>
    <xf numFmtId="0" fontId="22" fillId="7" borderId="1" xfId="4" applyFont="1" applyFill="1" applyBorder="1" applyAlignment="1">
      <alignment horizontal="center" vertical="center" wrapText="1"/>
    </xf>
    <xf numFmtId="171" fontId="27" fillId="8" borderId="4" xfId="6" applyNumberFormat="1" applyFont="1" applyFill="1" applyBorder="1" applyAlignment="1">
      <alignment vertical="center"/>
    </xf>
    <xf numFmtId="0" fontId="26" fillId="0" borderId="0" xfId="4" applyFont="1" applyAlignment="1">
      <alignment horizontal="left" vertical="center" wrapText="1"/>
    </xf>
    <xf numFmtId="169" fontId="25" fillId="0" borderId="0" xfId="6" applyNumberFormat="1" applyFont="1" applyFill="1" applyBorder="1" applyAlignment="1">
      <alignment vertical="center"/>
    </xf>
    <xf numFmtId="169" fontId="28" fillId="0" borderId="0" xfId="4" applyNumberFormat="1" applyFont="1" applyAlignment="1">
      <alignment horizontal="center" vertical="center" wrapText="1"/>
    </xf>
    <xf numFmtId="0" fontId="24" fillId="7" borderId="4" xfId="4" applyFont="1" applyFill="1" applyBorder="1" applyAlignment="1">
      <alignment horizontal="center" vertical="center"/>
    </xf>
    <xf numFmtId="173" fontId="24" fillId="0" borderId="4" xfId="5" applyNumberFormat="1" applyFont="1" applyFill="1" applyBorder="1" applyAlignment="1">
      <alignment vertical="center"/>
    </xf>
    <xf numFmtId="0" fontId="10" fillId="0" borderId="0" xfId="0" applyFont="1" applyAlignment="1">
      <alignment horizontal="justify" vertical="center"/>
    </xf>
  </cellXfs>
  <cellStyles count="13">
    <cellStyle name="Milliers" xfId="1" builtinId="3"/>
    <cellStyle name="Milliers 2" xfId="7" xr:uid="{614A8A0B-BDC0-4C9C-9E94-36F0542C9FFB}"/>
    <cellStyle name="Milliers 2 2" xfId="8" xr:uid="{ABDD4A67-A9EE-406A-875E-A45E03470AF6}"/>
    <cellStyle name="Milliers 3" xfId="12" xr:uid="{EAEFAEDA-828D-46B5-9B91-4753F8A794B0}"/>
    <cellStyle name="Monétaire 2" xfId="5" xr:uid="{8737D2A3-D123-48BF-A2BB-5D2BF63B5A7B}"/>
    <cellStyle name="Monétaire 2 2" xfId="9" xr:uid="{608FA770-F5AA-4B0F-ABF4-9F67E9ABF278}"/>
    <cellStyle name="Normal" xfId="0" builtinId="0"/>
    <cellStyle name="Normal 2" xfId="3" xr:uid="{5311C54F-036D-4483-8D6A-5903F52292F7}"/>
    <cellStyle name="Normal 2 2" xfId="4" xr:uid="{9878FCC9-494E-4D31-843E-9C55883CF160}"/>
    <cellStyle name="Normal 2 3" xfId="10" xr:uid="{36C710D4-C3D7-43C5-BEDC-A13280198414}"/>
    <cellStyle name="Pourcentage" xfId="2" builtinId="5"/>
    <cellStyle name="Pourcentage 2" xfId="6" xr:uid="{A0332BD3-86DE-4B68-96D3-09DD605EE97E}"/>
    <cellStyle name="Pourcentage 3" xfId="11" xr:uid="{6C42858A-B3CB-4BEE-B5C5-A231493C28E1}"/>
  </cellStyles>
  <dxfs count="0"/>
  <tableStyles count="0" defaultTableStyle="TableStyleMedium2" defaultPivotStyle="PivotStyleLight16"/>
  <colors>
    <mruColors>
      <color rgb="FFACB9CA"/>
      <color rgb="FFD9E1F2"/>
      <color rgb="FF005670"/>
      <color rgb="FFE2E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'CSG '!$B$4</c:f>
              <c:strCache>
                <c:ptCount val="1"/>
                <c:pt idx="0">
                  <c:v> 31 décembre 2019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'CSG '!$G$3:$J$3</c:f>
              <c:strCache>
                <c:ptCount val="4"/>
                <c:pt idx="0">
                  <c:v>Assujettis à la CSG taux fort</c:v>
                </c:pt>
                <c:pt idx="1">
                  <c:v>Assujettis à la CSG taux médian</c:v>
                </c:pt>
                <c:pt idx="2">
                  <c:v>Assujettis à la CSG taux faible</c:v>
                </c:pt>
                <c:pt idx="3">
                  <c:v>Exonérés de CSG</c:v>
                </c:pt>
              </c:strCache>
            </c:strRef>
          </c:cat>
          <c:val>
            <c:numRef>
              <c:f>'CSG '!$C$4:$F$4</c:f>
              <c:numCache>
                <c:formatCode>_-* #\ ##0\ _€_-;\-* #\ ##0\ _€_-;_-* "-"??\ _€_-;_-@_-</c:formatCode>
                <c:ptCount val="4"/>
                <c:pt idx="0">
                  <c:v>4532664</c:v>
                </c:pt>
                <c:pt idx="1">
                  <c:v>3728324</c:v>
                </c:pt>
                <c:pt idx="2">
                  <c:v>2182492</c:v>
                </c:pt>
                <c:pt idx="3">
                  <c:v>4267357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FE-4BD4-8D4B-367AAF9C997E}"/>
            </c:ext>
          </c:extLst>
        </c:ser>
        <c:ser>
          <c:idx val="5"/>
          <c:order val="1"/>
          <c:tx>
            <c:strRef>
              <c:f>'CSG '!$B$5</c:f>
              <c:strCache>
                <c:ptCount val="1"/>
                <c:pt idx="0">
                  <c:v> 31 décembre 2020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'CSG '!$G$3:$J$3</c:f>
              <c:strCache>
                <c:ptCount val="4"/>
                <c:pt idx="0">
                  <c:v>Assujettis à la CSG taux fort</c:v>
                </c:pt>
                <c:pt idx="1">
                  <c:v>Assujettis à la CSG taux médian</c:v>
                </c:pt>
                <c:pt idx="2">
                  <c:v>Assujettis à la CSG taux faible</c:v>
                </c:pt>
                <c:pt idx="3">
                  <c:v>Exonérés de CSG</c:v>
                </c:pt>
              </c:strCache>
            </c:strRef>
          </c:cat>
          <c:val>
            <c:numRef>
              <c:f>'CSG '!$C$5:$F$5</c:f>
              <c:numCache>
                <c:formatCode>_-* #\ ##0\ _€_-;\-* #\ ##0\ _€_-;_-* "-"??\ _€_-;_-@_-</c:formatCode>
                <c:ptCount val="4"/>
                <c:pt idx="0">
                  <c:v>4349986</c:v>
                </c:pt>
                <c:pt idx="1">
                  <c:v>3794995</c:v>
                </c:pt>
                <c:pt idx="2">
                  <c:v>2352703</c:v>
                </c:pt>
                <c:pt idx="3">
                  <c:v>4253004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9FE-4BD4-8D4B-367AAF9C997E}"/>
            </c:ext>
          </c:extLst>
        </c:ser>
        <c:ser>
          <c:idx val="6"/>
          <c:order val="2"/>
          <c:tx>
            <c:strRef>
              <c:f>'CSG '!$B$6</c:f>
              <c:strCache>
                <c:ptCount val="1"/>
                <c:pt idx="0">
                  <c:v> 31 décembre 2021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'CSG '!$G$3:$J$3</c:f>
              <c:strCache>
                <c:ptCount val="4"/>
                <c:pt idx="0">
                  <c:v>Assujettis à la CSG taux fort</c:v>
                </c:pt>
                <c:pt idx="1">
                  <c:v>Assujettis à la CSG taux médian</c:v>
                </c:pt>
                <c:pt idx="2">
                  <c:v>Assujettis à la CSG taux faible</c:v>
                </c:pt>
                <c:pt idx="3">
                  <c:v>Exonérés de CSG</c:v>
                </c:pt>
              </c:strCache>
            </c:strRef>
          </c:cat>
          <c:val>
            <c:numRef>
              <c:f>'CSG '!$C$6:$F$6</c:f>
              <c:numCache>
                <c:formatCode>_-* #\ ##0\ _€_-;\-* #\ ##0\ _€_-;_-* "-"??\ _€_-;_-@_-</c:formatCode>
                <c:ptCount val="4"/>
                <c:pt idx="0">
                  <c:v>4340507</c:v>
                </c:pt>
                <c:pt idx="1">
                  <c:v>3958480</c:v>
                </c:pt>
                <c:pt idx="2">
                  <c:v>2330265</c:v>
                </c:pt>
                <c:pt idx="3">
                  <c:v>4255306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9FE-4BD4-8D4B-367AAF9C997E}"/>
            </c:ext>
          </c:extLst>
        </c:ser>
        <c:ser>
          <c:idx val="7"/>
          <c:order val="3"/>
          <c:tx>
            <c:strRef>
              <c:f>'CSG '!$B$7</c:f>
              <c:strCache>
                <c:ptCount val="1"/>
                <c:pt idx="0">
                  <c:v> 31 décembre 2022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'CSG '!$G$3:$J$3</c:f>
              <c:strCache>
                <c:ptCount val="4"/>
                <c:pt idx="0">
                  <c:v>Assujettis à la CSG taux fort</c:v>
                </c:pt>
                <c:pt idx="1">
                  <c:v>Assujettis à la CSG taux médian</c:v>
                </c:pt>
                <c:pt idx="2">
                  <c:v>Assujettis à la CSG taux faible</c:v>
                </c:pt>
                <c:pt idx="3">
                  <c:v>Exonérés de CSG</c:v>
                </c:pt>
              </c:strCache>
            </c:strRef>
          </c:cat>
          <c:val>
            <c:numRef>
              <c:f>'CSG '!$C$7:$F$7</c:f>
              <c:numCache>
                <c:formatCode>_-* #\ ##0\ _€_-;\-* #\ ##0\ _€_-;_-* "-"??\ _€_-;_-@_-</c:formatCode>
                <c:ptCount val="4"/>
                <c:pt idx="0">
                  <c:v>4550497</c:v>
                </c:pt>
                <c:pt idx="1">
                  <c:v>4034282</c:v>
                </c:pt>
                <c:pt idx="2">
                  <c:v>2296405</c:v>
                </c:pt>
                <c:pt idx="3">
                  <c:v>4167987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A5-4E67-841C-72985384DA8C}"/>
            </c:ext>
          </c:extLst>
        </c:ser>
        <c:ser>
          <c:idx val="0"/>
          <c:order val="4"/>
          <c:tx>
            <c:strRef>
              <c:f>'CSG '!$B$8</c:f>
              <c:strCache>
                <c:ptCount val="1"/>
                <c:pt idx="0">
                  <c:v> 31 décembre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'CSG '!$G$3:$J$3</c:f>
              <c:strCache>
                <c:ptCount val="4"/>
                <c:pt idx="0">
                  <c:v>Assujettis à la CSG taux fort</c:v>
                </c:pt>
                <c:pt idx="1">
                  <c:v>Assujettis à la CSG taux médian</c:v>
                </c:pt>
                <c:pt idx="2">
                  <c:v>Assujettis à la CSG taux faible</c:v>
                </c:pt>
                <c:pt idx="3">
                  <c:v>Exonérés de CSG</c:v>
                </c:pt>
              </c:strCache>
            </c:strRef>
          </c:cat>
          <c:val>
            <c:numRef>
              <c:f>'CSG '!$C$8:$F$8</c:f>
              <c:numCache>
                <c:formatCode>_-* #\ ##0\ _€_-;\-* #\ ##0\ _€_-;_-* "-"??\ _€_-;_-@_-</c:formatCode>
                <c:ptCount val="4"/>
                <c:pt idx="0">
                  <c:v>4595688</c:v>
                </c:pt>
                <c:pt idx="1">
                  <c:v>4153043</c:v>
                </c:pt>
                <c:pt idx="2">
                  <c:v>2272799</c:v>
                </c:pt>
                <c:pt idx="3">
                  <c:v>4230409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46-4E1B-BA10-EDB818B5A63F}"/>
            </c:ext>
          </c:extLst>
        </c:ser>
        <c:ser>
          <c:idx val="2"/>
          <c:order val="5"/>
          <c:tx>
            <c:strRef>
              <c:f>'CSG '!$B$9</c:f>
              <c:strCache>
                <c:ptCount val="1"/>
                <c:pt idx="0">
                  <c:v> 31 décembre 2024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'CSG '!$G$3:$J$3</c:f>
              <c:strCache>
                <c:ptCount val="4"/>
                <c:pt idx="0">
                  <c:v>Assujettis à la CSG taux fort</c:v>
                </c:pt>
                <c:pt idx="1">
                  <c:v>Assujettis à la CSG taux médian</c:v>
                </c:pt>
                <c:pt idx="2">
                  <c:v>Assujettis à la CSG taux faible</c:v>
                </c:pt>
                <c:pt idx="3">
                  <c:v>Exonérés de CSG</c:v>
                </c:pt>
              </c:strCache>
            </c:strRef>
          </c:cat>
          <c:val>
            <c:numRef>
              <c:f>'CSG '!$C$9:$F$9</c:f>
              <c:numCache>
                <c:formatCode>_-* #\ ##0\ _€_-;\-* #\ ##0\ _€_-;_-* "-"??\ _€_-;_-@_-</c:formatCode>
                <c:ptCount val="4"/>
                <c:pt idx="0">
                  <c:v>4413345</c:v>
                </c:pt>
                <c:pt idx="1">
                  <c:v>4132030</c:v>
                </c:pt>
                <c:pt idx="2">
                  <c:v>2355926</c:v>
                </c:pt>
                <c:pt idx="3">
                  <c:v>4487718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33-44E4-B693-C092BCEE1190}"/>
            </c:ext>
          </c:extLst>
        </c:ser>
        <c:ser>
          <c:idx val="1"/>
          <c:order val="6"/>
          <c:tx>
            <c:strRef>
              <c:f>'CSG '!$B$10</c:f>
              <c:strCache>
                <c:ptCount val="1"/>
                <c:pt idx="0">
                  <c:v> 31 décembre 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'CSG '!$G$3:$J$3</c:f>
              <c:strCache>
                <c:ptCount val="4"/>
                <c:pt idx="0">
                  <c:v>Assujettis à la CSG taux fort</c:v>
                </c:pt>
                <c:pt idx="1">
                  <c:v>Assujettis à la CSG taux médian</c:v>
                </c:pt>
                <c:pt idx="2">
                  <c:v>Assujettis à la CSG taux faible</c:v>
                </c:pt>
                <c:pt idx="3">
                  <c:v>Exonérés de CSG</c:v>
                </c:pt>
              </c:strCache>
            </c:strRef>
          </c:cat>
          <c:val>
            <c:numRef>
              <c:f>'CSG '!$C$10:$F$10</c:f>
              <c:numCache>
                <c:formatCode>_-* #\ ##0\ _€_-;\-* #\ ##0\ _€_-;_-* "-"??\ _€_-;_-@_-</c:formatCode>
                <c:ptCount val="4"/>
                <c:pt idx="0">
                  <c:v>4447520</c:v>
                </c:pt>
                <c:pt idx="1">
                  <c:v>4083535</c:v>
                </c:pt>
                <c:pt idx="2">
                  <c:v>2503470</c:v>
                </c:pt>
                <c:pt idx="3">
                  <c:v>4532925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9F-4FBA-BA04-4B62269E9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9880832"/>
        <c:axId val="299882368"/>
      </c:barChart>
      <c:catAx>
        <c:axId val="299880832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9882368"/>
        <c:crosses val="autoZero"/>
        <c:auto val="1"/>
        <c:lblAlgn val="ctr"/>
        <c:lblOffset val="100"/>
        <c:noMultiLvlLbl val="0"/>
      </c:catAx>
      <c:valAx>
        <c:axId val="299882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Nombre de retraités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9880832"/>
        <c:crosses val="autoZero"/>
        <c:crossBetween val="between"/>
        <c:minorUnit val="10000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dTable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10</xdr:row>
      <xdr:rowOff>146050</xdr:rowOff>
    </xdr:from>
    <xdr:to>
      <xdr:col>7</xdr:col>
      <xdr:colOff>762000</xdr:colOff>
      <xdr:row>31</xdr:row>
      <xdr:rowOff>165100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D17B5B7-504F-4692-BA09-52CEA8C0FE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DSPR\PSN\Fiches%20sur%20les%20principaux%20chiffres%20du%20RG\Fiche%20TI%20et%20TS\2024\Sources\F17B_TSTI_STOCK_Principaux%20chiffres%202024.xlsx" TargetMode="External"/><Relationship Id="rId1" Type="http://schemas.openxmlformats.org/officeDocument/2006/relationships/externalLinkPath" Target="/DSPR/PSN/Fiches%20sur%20les%20principaux%20chiffres%20du%20RG/Fiche%20TI%20et%20TS/2024/Sources/F17B_TSTI_STOCK_Principaux%20chiffres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SPR/PSN/Fiches%20sur%20les%20principaux%20chiffres%20du%20RG/Fiche%20TI%20et%20TS/2025/Sources/F17B_TSTI_STOCK_Principaux%20chiffres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z018606\Downloads\Les-prelevements-obligatoires-sur-les-retraites-site-3.xlsx" TargetMode="External"/><Relationship Id="rId1" Type="http://schemas.openxmlformats.org/officeDocument/2006/relationships/externalLinkPath" Target="file:///C:\Users\z018606\Downloads\Les-prelevements-obligatoires-sur-les-retraites-site-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DSPR\PSN\CERTIFICATION%20DES%20COMPTES\Op&#233;ration%20de%20F&#233;vrier%202026\Pr&#233;comptes\Graphiques%20et%20tableaux%20pour%20RA%20nationale%202025.xlsx" TargetMode="External"/><Relationship Id="rId1" Type="http://schemas.openxmlformats.org/officeDocument/2006/relationships/externalLinkPath" Target="/DSPR/PSN/CERTIFICATION%20DES%20COMPTES/Op&#233;ration%20de%20F&#233;vrier%202026/Pr&#233;comptes/Graphiques%20et%20tableaux%20pour%20RA%20national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entaires"/>
      <sheetName val="Effectifs DP_DD"/>
      <sheetName val="Pyramide des âges"/>
      <sheetName val="Compléments de pension"/>
      <sheetName val="Montants"/>
      <sheetName val="Prélèvements sociaux"/>
    </sheetNames>
    <sheetDataSet>
      <sheetData sheetId="0" refreshError="1"/>
      <sheetData sheetId="1">
        <row r="7">
          <cell r="F7">
            <v>12559298</v>
          </cell>
        </row>
        <row r="19">
          <cell r="F19">
            <v>15389019</v>
          </cell>
        </row>
      </sheetData>
      <sheetData sheetId="2" refreshError="1"/>
      <sheetData sheetId="3" refreshError="1"/>
      <sheetData sheetId="4">
        <row r="8">
          <cell r="C8">
            <v>978.16709614919898</v>
          </cell>
        </row>
      </sheetData>
      <sheetData sheetId="5">
        <row r="7">
          <cell r="E7">
            <v>4413345</v>
          </cell>
        </row>
        <row r="8">
          <cell r="E8">
            <v>4132030</v>
          </cell>
        </row>
        <row r="9">
          <cell r="E9">
            <v>2355926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entaires"/>
      <sheetName val="Effectifs DP_DD"/>
      <sheetName val="Pyramide des âges"/>
      <sheetName val="Compléments de pension"/>
      <sheetName val="Montants"/>
      <sheetName val="Prélèvements sociaux"/>
    </sheetNames>
    <sheetDataSet>
      <sheetData sheetId="0"/>
      <sheetData sheetId="1">
        <row r="19">
          <cell r="F19">
            <v>15567450</v>
          </cell>
        </row>
      </sheetData>
      <sheetData sheetId="2"/>
      <sheetData sheetId="3"/>
      <sheetData sheetId="4"/>
      <sheetData sheetId="5">
        <row r="7">
          <cell r="E7">
            <v>4447520</v>
          </cell>
        </row>
        <row r="8">
          <cell r="E8">
            <v>4083535</v>
          </cell>
        </row>
        <row r="9">
          <cell r="E9">
            <v>2503470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SG "/>
      <sheetName val="Précomptes en Mds"/>
      <sheetName val="Précomptes N et N-1"/>
    </sheetNames>
    <sheetDataSet>
      <sheetData sheetId="0"/>
      <sheetData sheetId="1"/>
      <sheetData sheetId="2">
        <row r="5">
          <cell r="D5">
            <v>186.91867140000022</v>
          </cell>
        </row>
        <row r="9">
          <cell r="D9">
            <v>434.46615762000147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SG_OR+ASUR_National (2)"/>
      <sheetName val="CSG_OR+ASUR_National"/>
      <sheetName val="CSG_OR National "/>
      <sheetName val="Graphiques OR+ASUR_base 100"/>
      <sheetName val="CSG taux fort_OR+ASUR"/>
      <sheetName val="CSG taux médian_OR+ASUR"/>
      <sheetName val="CSG taux faible_OR+ASUR"/>
      <sheetName val="CRDS_OR+ASUR"/>
      <sheetName val="Cot AM_OR+ASUR"/>
      <sheetName val="CASA_OR+ASUR"/>
      <sheetName val="Evolution eff CSG"/>
      <sheetName val="CotAM"/>
      <sheetName val="tableaux pour RA 2025"/>
      <sheetName val="Feuil1"/>
      <sheetName val="Feuil2"/>
      <sheetName val="Assujettissement"/>
      <sheetName val="Tbl CSG pour RA"/>
      <sheetName val="Tbl CSG pour RA simplifié 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2">
          <cell r="C12">
            <v>4447520</v>
          </cell>
          <cell r="D12">
            <v>4083535</v>
          </cell>
          <cell r="E12">
            <v>2503470</v>
          </cell>
        </row>
      </sheetData>
      <sheetData sheetId="11"/>
      <sheetData sheetId="12">
        <row r="3">
          <cell r="C3">
            <v>4540.8852949255561</v>
          </cell>
          <cell r="D3">
            <v>4715.1562387911108</v>
          </cell>
        </row>
        <row r="4">
          <cell r="C4">
            <v>2936.7301857999996</v>
          </cell>
          <cell r="D4">
            <v>2975.7744867299998</v>
          </cell>
        </row>
        <row r="5">
          <cell r="C5">
            <v>895.35157498000001</v>
          </cell>
          <cell r="D5">
            <v>986.56765160999987</v>
          </cell>
        </row>
        <row r="6">
          <cell r="C6">
            <v>296.08949378000005</v>
          </cell>
          <cell r="D6">
            <v>304.02433635</v>
          </cell>
        </row>
        <row r="7">
          <cell r="C7">
            <v>618.93833647000008</v>
          </cell>
          <cell r="D7">
            <v>644.52487521</v>
          </cell>
        </row>
        <row r="33">
          <cell r="C33">
            <v>64.30574442999999</v>
          </cell>
          <cell r="D33">
            <v>64.988160039999997</v>
          </cell>
        </row>
      </sheetData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3A34E-9C7A-4E2E-BA6A-75A6AE540DBC}">
  <dimension ref="A1:N36"/>
  <sheetViews>
    <sheetView showGridLines="0" topLeftCell="A8" zoomScaleNormal="100" workbookViewId="0">
      <selection activeCell="O23" sqref="O23"/>
    </sheetView>
  </sheetViews>
  <sheetFormatPr baseColWidth="10" defaultColWidth="11.42578125" defaultRowHeight="14.25" x14ac:dyDescent="0.2"/>
  <cols>
    <col min="1" max="1" width="16.5703125" style="4" customWidth="1"/>
    <col min="2" max="2" width="20.7109375" style="5" customWidth="1"/>
    <col min="3" max="3" width="17.42578125" style="4" customWidth="1"/>
    <col min="4" max="4" width="18.7109375" style="4" customWidth="1"/>
    <col min="5" max="5" width="15.7109375" style="4" customWidth="1"/>
    <col min="6" max="10" width="13.7109375" style="4" customWidth="1"/>
    <col min="11" max="11" width="7.5703125" style="4" customWidth="1"/>
    <col min="12" max="13" width="14.42578125" style="4" bestFit="1" customWidth="1"/>
    <col min="14" max="14" width="13.28515625" style="4" bestFit="1" customWidth="1"/>
    <col min="15" max="16384" width="11.42578125" style="4"/>
  </cols>
  <sheetData>
    <row r="1" spans="1:14" ht="32.25" customHeight="1" x14ac:dyDescent="0.2">
      <c r="A1" s="25" t="s">
        <v>10</v>
      </c>
      <c r="B1" s="25"/>
      <c r="C1" s="25"/>
      <c r="D1" s="25"/>
      <c r="E1" s="25"/>
      <c r="F1" s="25"/>
      <c r="G1" s="25"/>
      <c r="H1" s="25"/>
      <c r="I1" s="25"/>
      <c r="J1" s="25"/>
    </row>
    <row r="2" spans="1:14" s="1" customFormat="1" ht="25.5" customHeight="1" x14ac:dyDescent="0.25">
      <c r="B2" s="2"/>
      <c r="C2" s="32" t="s">
        <v>0</v>
      </c>
      <c r="D2" s="33"/>
      <c r="E2" s="33"/>
      <c r="F2" s="34"/>
      <c r="G2" s="32" t="s">
        <v>1</v>
      </c>
      <c r="H2" s="33"/>
      <c r="I2" s="33"/>
      <c r="J2" s="34"/>
      <c r="K2" s="3"/>
    </row>
    <row r="3" spans="1:14" ht="38.25" x14ac:dyDescent="0.2">
      <c r="C3" s="6" t="s">
        <v>2</v>
      </c>
      <c r="D3" s="6" t="s">
        <v>3</v>
      </c>
      <c r="E3" s="6" t="s">
        <v>4</v>
      </c>
      <c r="F3" s="6" t="s">
        <v>5</v>
      </c>
      <c r="G3" s="6" t="s">
        <v>2</v>
      </c>
      <c r="H3" s="6" t="s">
        <v>3</v>
      </c>
      <c r="I3" s="6" t="s">
        <v>4</v>
      </c>
      <c r="J3" s="7" t="s">
        <v>5</v>
      </c>
      <c r="K3" s="8"/>
    </row>
    <row r="4" spans="1:14" ht="15" customHeight="1" x14ac:dyDescent="0.2">
      <c r="A4" s="29" t="s">
        <v>8</v>
      </c>
      <c r="B4" s="21" t="s">
        <v>14</v>
      </c>
      <c r="C4" s="22">
        <v>4532664</v>
      </c>
      <c r="D4" s="22">
        <v>3728324</v>
      </c>
      <c r="E4" s="22">
        <v>2182492</v>
      </c>
      <c r="F4" s="22">
        <v>4267357</v>
      </c>
      <c r="G4" s="20"/>
      <c r="H4" s="20"/>
      <c r="I4" s="20"/>
      <c r="J4" s="20"/>
      <c r="K4" s="10"/>
      <c r="M4" s="9"/>
    </row>
    <row r="5" spans="1:14" ht="19.5" customHeight="1" x14ac:dyDescent="0.2">
      <c r="A5" s="30"/>
      <c r="B5" s="21" t="s">
        <v>6</v>
      </c>
      <c r="C5" s="22">
        <v>4349986</v>
      </c>
      <c r="D5" s="22">
        <v>3794995</v>
      </c>
      <c r="E5" s="22">
        <v>2352703</v>
      </c>
      <c r="F5" s="22">
        <v>4253004</v>
      </c>
      <c r="G5" s="24">
        <v>-4.0302568202716937E-2</v>
      </c>
      <c r="H5" s="24">
        <v>1.788229778313255E-2</v>
      </c>
      <c r="I5" s="24">
        <v>7.7989289307818677E-2</v>
      </c>
      <c r="J5" s="24">
        <v>-3.3634401808895209E-3</v>
      </c>
      <c r="K5" s="27"/>
      <c r="L5" s="27"/>
      <c r="M5" s="27"/>
      <c r="N5" s="27"/>
    </row>
    <row r="6" spans="1:14" ht="19.5" customHeight="1" x14ac:dyDescent="0.2">
      <c r="A6" s="30"/>
      <c r="B6" s="21" t="s">
        <v>7</v>
      </c>
      <c r="C6" s="22">
        <v>4340507</v>
      </c>
      <c r="D6" s="22">
        <v>3958480</v>
      </c>
      <c r="E6" s="22">
        <v>2330265</v>
      </c>
      <c r="F6" s="22">
        <v>4255306</v>
      </c>
      <c r="G6" s="24">
        <v>-2.1790874729251675E-3</v>
      </c>
      <c r="H6" s="24">
        <v>4.3079108141117484E-2</v>
      </c>
      <c r="I6" s="24">
        <v>-9.5371153945058573E-3</v>
      </c>
      <c r="J6" s="24">
        <v>5.4126448035307639E-4</v>
      </c>
      <c r="K6" s="27"/>
      <c r="L6" s="27"/>
      <c r="M6" s="27"/>
      <c r="N6" s="27"/>
    </row>
    <row r="7" spans="1:14" ht="19.5" customHeight="1" x14ac:dyDescent="0.2">
      <c r="A7" s="30"/>
      <c r="B7" s="23" t="s">
        <v>9</v>
      </c>
      <c r="C7" s="22">
        <v>4550497</v>
      </c>
      <c r="D7" s="22">
        <v>4034282</v>
      </c>
      <c r="E7" s="22">
        <v>2296405</v>
      </c>
      <c r="F7" s="22">
        <v>4167987</v>
      </c>
      <c r="G7" s="24">
        <v>4.8379140962104161E-2</v>
      </c>
      <c r="H7" s="24">
        <v>1.9149269416543824E-2</v>
      </c>
      <c r="I7" s="24">
        <v>-1.4530536226566526E-2</v>
      </c>
      <c r="J7" s="24">
        <v>-2.0520028406887825E-2</v>
      </c>
      <c r="K7" s="27"/>
      <c r="L7" s="27"/>
      <c r="M7" s="27"/>
      <c r="N7" s="27"/>
    </row>
    <row r="8" spans="1:14" ht="19.5" customHeight="1" x14ac:dyDescent="0.2">
      <c r="A8" s="30"/>
      <c r="B8" s="23" t="s">
        <v>15</v>
      </c>
      <c r="C8" s="22">
        <v>4595688</v>
      </c>
      <c r="D8" s="22">
        <v>4153043</v>
      </c>
      <c r="E8" s="22">
        <v>2272799</v>
      </c>
      <c r="F8" s="22">
        <v>4230409</v>
      </c>
      <c r="G8" s="24">
        <v>9.9310031409756139E-3</v>
      </c>
      <c r="H8" s="24">
        <v>2.9437952032108861E-2</v>
      </c>
      <c r="I8" s="24">
        <v>-1.0279545637637999E-2</v>
      </c>
      <c r="J8" s="24">
        <v>1.4976534235831451E-2</v>
      </c>
      <c r="K8" s="27"/>
      <c r="L8" s="27"/>
      <c r="M8" s="27"/>
      <c r="N8" s="27"/>
    </row>
    <row r="9" spans="1:14" ht="19.5" customHeight="1" x14ac:dyDescent="0.2">
      <c r="A9" s="30"/>
      <c r="B9" s="23" t="s">
        <v>16</v>
      </c>
      <c r="C9" s="22">
        <f>'[1]Prélèvements sociaux'!$E$7</f>
        <v>4413345</v>
      </c>
      <c r="D9" s="22">
        <f>'[1]Prélèvements sociaux'!$E$8</f>
        <v>4132030</v>
      </c>
      <c r="E9" s="22">
        <f>'[1]Prélèvements sociaux'!$E$9</f>
        <v>2355926</v>
      </c>
      <c r="F9" s="22">
        <f>'[1]Effectifs DP_DD'!$F$19-C9-D9-E9</f>
        <v>4487718</v>
      </c>
      <c r="G9" s="24">
        <v>-3.9676975460475106E-2</v>
      </c>
      <c r="H9" s="24">
        <v>-5.0596634804889185E-3</v>
      </c>
      <c r="I9" s="24">
        <v>3.6574725701656874E-2</v>
      </c>
      <c r="J9" s="24">
        <v>6.0823669768100386E-2</v>
      </c>
      <c r="K9" s="27"/>
      <c r="L9" s="27"/>
      <c r="M9" s="27"/>
      <c r="N9" s="27"/>
    </row>
    <row r="10" spans="1:14" ht="19.5" customHeight="1" x14ac:dyDescent="0.2">
      <c r="A10" s="30"/>
      <c r="B10" s="23" t="s">
        <v>17</v>
      </c>
      <c r="C10" s="22">
        <f>'[2]Prélèvements sociaux'!$E$7</f>
        <v>4447520</v>
      </c>
      <c r="D10" s="22">
        <f>'[2]Prélèvements sociaux'!$E$8</f>
        <v>4083535</v>
      </c>
      <c r="E10" s="22">
        <f>'[2]Prélèvements sociaux'!$E$9</f>
        <v>2503470</v>
      </c>
      <c r="F10" s="22">
        <f>'[2]Effectifs DP_DD'!$F$19-C10-D10-E10</f>
        <v>4532925</v>
      </c>
      <c r="G10" s="28">
        <v>7.7000000000000002E-3</v>
      </c>
      <c r="H10" s="28">
        <v>-1.17E-2</v>
      </c>
      <c r="I10" s="28">
        <v>6.2600000000000003E-2</v>
      </c>
      <c r="J10" s="28">
        <v>1.01E-2</v>
      </c>
      <c r="K10" s="27"/>
      <c r="L10" s="27"/>
      <c r="M10" s="27"/>
      <c r="N10" s="27"/>
    </row>
    <row r="11" spans="1:14" ht="14.25" customHeight="1" x14ac:dyDescent="0.2">
      <c r="C11" s="11"/>
      <c r="D11" s="12"/>
      <c r="E11" s="12"/>
      <c r="F11" s="12"/>
      <c r="K11" s="13"/>
      <c r="L11" s="9"/>
      <c r="M11" s="26"/>
    </row>
    <row r="12" spans="1:14" x14ac:dyDescent="0.2">
      <c r="C12" s="14"/>
      <c r="D12" s="14"/>
      <c r="E12" s="11"/>
      <c r="F12" s="14"/>
      <c r="L12" s="9"/>
      <c r="M12" s="26"/>
    </row>
    <row r="13" spans="1:14" x14ac:dyDescent="0.2">
      <c r="E13" s="15"/>
      <c r="F13" s="15"/>
      <c r="M13" s="26"/>
    </row>
    <row r="14" spans="1:14" x14ac:dyDescent="0.2">
      <c r="A14" s="16"/>
      <c r="B14" s="17"/>
      <c r="M14" s="26"/>
    </row>
    <row r="15" spans="1:14" x14ac:dyDescent="0.2">
      <c r="A15" s="16"/>
      <c r="B15" s="17"/>
    </row>
    <row r="24" spans="9:10" x14ac:dyDescent="0.2">
      <c r="I24" s="19"/>
    </row>
    <row r="26" spans="9:10" x14ac:dyDescent="0.2">
      <c r="J26" s="19"/>
    </row>
    <row r="34" spans="1:9" x14ac:dyDescent="0.2">
      <c r="B34" s="35" t="s">
        <v>12</v>
      </c>
      <c r="C34" s="35"/>
      <c r="D34" s="35"/>
      <c r="E34" s="35"/>
      <c r="F34" s="35"/>
      <c r="G34" s="35"/>
      <c r="H34" s="35"/>
      <c r="I34" s="35"/>
    </row>
    <row r="35" spans="1:9" ht="23.45" customHeight="1" x14ac:dyDescent="0.2">
      <c r="A35" s="18"/>
      <c r="B35" s="31" t="s">
        <v>13</v>
      </c>
      <c r="C35" s="31"/>
      <c r="D35" s="31"/>
      <c r="E35" s="31"/>
      <c r="F35" s="31"/>
      <c r="G35" s="31"/>
      <c r="H35" s="31"/>
      <c r="I35" s="31"/>
    </row>
    <row r="36" spans="1:9" ht="19.5" customHeight="1" x14ac:dyDescent="0.2">
      <c r="B36" s="31" t="s">
        <v>11</v>
      </c>
      <c r="C36" s="31"/>
      <c r="D36" s="31"/>
      <c r="E36" s="31"/>
      <c r="F36" s="31"/>
      <c r="G36" s="31"/>
      <c r="H36" s="31"/>
      <c r="I36" s="31"/>
    </row>
  </sheetData>
  <mergeCells count="6">
    <mergeCell ref="A4:A10"/>
    <mergeCell ref="B35:I35"/>
    <mergeCell ref="B36:I36"/>
    <mergeCell ref="C2:F2"/>
    <mergeCell ref="G2:J2"/>
    <mergeCell ref="B34:I34"/>
  </mergeCells>
  <phoneticPr fontId="11" type="noConversion"/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E8CD5-FD36-424F-8BA6-AAB523720582}">
  <dimension ref="B2:G12"/>
  <sheetViews>
    <sheetView tabSelected="1" workbookViewId="0">
      <selection activeCell="D15" sqref="D15"/>
    </sheetView>
  </sheetViews>
  <sheetFormatPr baseColWidth="10" defaultRowHeight="15" x14ac:dyDescent="0.25"/>
  <cols>
    <col min="2" max="2" width="31.85546875" customWidth="1"/>
    <col min="3" max="3" width="28.42578125" customWidth="1"/>
  </cols>
  <sheetData>
    <row r="2" spans="2:7" ht="18.75" x14ac:dyDescent="0.3">
      <c r="B2" s="36" t="s">
        <v>28</v>
      </c>
      <c r="C2" s="36"/>
    </row>
    <row r="3" spans="2:7" ht="18.75" x14ac:dyDescent="0.3">
      <c r="B3" s="37"/>
    </row>
    <row r="4" spans="2:7" ht="47.25" x14ac:dyDescent="0.25">
      <c r="B4" s="38" t="s">
        <v>18</v>
      </c>
      <c r="C4" s="38" t="s">
        <v>19</v>
      </c>
    </row>
    <row r="5" spans="2:7" x14ac:dyDescent="0.25">
      <c r="B5" s="39" t="s">
        <v>20</v>
      </c>
      <c r="C5" s="40">
        <f>'Précomptes N et N-1'!D5/1000</f>
        <v>4.7151562387911108</v>
      </c>
    </row>
    <row r="6" spans="2:7" x14ac:dyDescent="0.25">
      <c r="B6" s="39" t="s">
        <v>21</v>
      </c>
      <c r="C6" s="40">
        <f>'Précomptes N et N-1'!D6/1000</f>
        <v>2.9757744867299998</v>
      </c>
    </row>
    <row r="7" spans="2:7" x14ac:dyDescent="0.25">
      <c r="B7" s="39" t="s">
        <v>22</v>
      </c>
      <c r="C7" s="40">
        <f>'Précomptes N et N-1'!D7/1000</f>
        <v>0.98656765160999982</v>
      </c>
    </row>
    <row r="8" spans="2:7" x14ac:dyDescent="0.25">
      <c r="B8" s="39" t="s">
        <v>23</v>
      </c>
      <c r="C8" s="40">
        <f>'Précomptes N et N-1'!D8/1000</f>
        <v>0.30402433634999998</v>
      </c>
    </row>
    <row r="9" spans="2:7" x14ac:dyDescent="0.25">
      <c r="B9" s="39" t="s">
        <v>24</v>
      </c>
      <c r="C9" s="40">
        <f>'[3]Précomptes N et N-1'!D9/1000</f>
        <v>0.43446615762000146</v>
      </c>
    </row>
    <row r="10" spans="2:7" ht="15.75" x14ac:dyDescent="0.25">
      <c r="B10" s="38" t="s">
        <v>25</v>
      </c>
      <c r="C10" s="41">
        <f>'Précomptes N et N-1'!D10/1000</f>
        <v>9.6260475886911099</v>
      </c>
    </row>
    <row r="11" spans="2:7" x14ac:dyDescent="0.25">
      <c r="B11" s="42" t="s">
        <v>26</v>
      </c>
      <c r="C11" s="42"/>
      <c r="D11" s="42"/>
      <c r="E11" s="42"/>
      <c r="F11" s="42"/>
      <c r="G11" s="42"/>
    </row>
    <row r="12" spans="2:7" x14ac:dyDescent="0.25">
      <c r="B12" s="43" t="s">
        <v>27</v>
      </c>
      <c r="C12" s="43"/>
      <c r="D12" s="43"/>
      <c r="E12" s="43"/>
      <c r="F12" s="43"/>
      <c r="G12" s="43"/>
    </row>
  </sheetData>
  <mergeCells count="3">
    <mergeCell ref="B2:C2"/>
    <mergeCell ref="B11:G11"/>
    <mergeCell ref="B12:G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D4668-6C01-4E17-A91D-6724D64FE8FF}">
  <dimension ref="B4:G19"/>
  <sheetViews>
    <sheetView workbookViewId="0">
      <selection activeCell="K14" sqref="K14"/>
    </sheetView>
  </sheetViews>
  <sheetFormatPr baseColWidth="10" defaultRowHeight="15" x14ac:dyDescent="0.25"/>
  <cols>
    <col min="2" max="2" width="35.42578125" customWidth="1"/>
    <col min="3" max="8" width="21.28515625" customWidth="1"/>
  </cols>
  <sheetData>
    <row r="4" spans="2:7" ht="42.75" x14ac:dyDescent="0.25">
      <c r="B4" s="44" t="s">
        <v>29</v>
      </c>
      <c r="C4" s="44">
        <v>2024</v>
      </c>
      <c r="D4" s="44">
        <f>C4+1</f>
        <v>2025</v>
      </c>
      <c r="E4" s="44" t="s">
        <v>39</v>
      </c>
      <c r="F4" s="45" t="s">
        <v>1</v>
      </c>
      <c r="G4" s="46" t="s">
        <v>38</v>
      </c>
    </row>
    <row r="5" spans="2:7" ht="18.75" customHeight="1" x14ac:dyDescent="0.25">
      <c r="B5" s="47" t="s">
        <v>30</v>
      </c>
      <c r="C5" s="48">
        <f>'[4]tableaux pour RA 2025'!$C$3</f>
        <v>4540.8852949255561</v>
      </c>
      <c r="D5" s="49">
        <f>'[4]tableaux pour RA 2025'!$D$3</f>
        <v>4715.1562387911108</v>
      </c>
      <c r="E5" s="48">
        <f t="shared" ref="E5:E9" si="0">D5-C5</f>
        <v>174.27094386555473</v>
      </c>
      <c r="F5" s="50">
        <f t="shared" ref="F5:F10" si="1">D5/C5-1</f>
        <v>3.8378186751447441E-2</v>
      </c>
      <c r="G5" s="51">
        <f>'[4]Evolution eff CSG'!$C$12</f>
        <v>4447520</v>
      </c>
    </row>
    <row r="6" spans="2:7" ht="18.75" customHeight="1" x14ac:dyDescent="0.25">
      <c r="B6" s="47" t="s">
        <v>21</v>
      </c>
      <c r="C6" s="52">
        <f>'[4]tableaux pour RA 2025'!$C$4</f>
        <v>2936.7301857999996</v>
      </c>
      <c r="D6" s="53">
        <f>'[4]tableaux pour RA 2025'!$D$4</f>
        <v>2975.7744867299998</v>
      </c>
      <c r="E6" s="52">
        <f t="shared" si="0"/>
        <v>39.04430093000019</v>
      </c>
      <c r="F6" s="54">
        <f t="shared" si="1"/>
        <v>1.3295161100870478E-2</v>
      </c>
      <c r="G6" s="55">
        <f>'[4]Evolution eff CSG'!$D$12</f>
        <v>4083535</v>
      </c>
    </row>
    <row r="7" spans="2:7" ht="18.75" customHeight="1" x14ac:dyDescent="0.25">
      <c r="B7" s="47" t="s">
        <v>31</v>
      </c>
      <c r="C7" s="48">
        <f>'[4]tableaux pour RA 2025'!$C$5</f>
        <v>895.35157498000001</v>
      </c>
      <c r="D7" s="49">
        <f>'[4]tableaux pour RA 2025'!$D$5</f>
        <v>986.56765160999987</v>
      </c>
      <c r="E7" s="48">
        <f t="shared" si="0"/>
        <v>91.216076629999861</v>
      </c>
      <c r="F7" s="50">
        <f t="shared" si="1"/>
        <v>0.10187738445876682</v>
      </c>
      <c r="G7" s="51">
        <f>'[4]Evolution eff CSG'!$E$12</f>
        <v>2503470</v>
      </c>
    </row>
    <row r="8" spans="2:7" ht="45" x14ac:dyDescent="0.25">
      <c r="B8" s="56" t="s">
        <v>32</v>
      </c>
      <c r="C8" s="52">
        <f>'[4]tableaux pour RA 2025'!$C$6</f>
        <v>296.08949378000005</v>
      </c>
      <c r="D8" s="53">
        <f>'[4]tableaux pour RA 2025'!$D$6</f>
        <v>304.02433635</v>
      </c>
      <c r="E8" s="52">
        <f t="shared" si="0"/>
        <v>7.9348425699999439</v>
      </c>
      <c r="F8" s="54">
        <f t="shared" si="1"/>
        <v>2.6798798122488199E-2</v>
      </c>
      <c r="G8" s="55">
        <f>G5+G6</f>
        <v>8531055</v>
      </c>
    </row>
    <row r="9" spans="2:7" ht="18.75" customHeight="1" x14ac:dyDescent="0.25">
      <c r="B9" s="47" t="s">
        <v>24</v>
      </c>
      <c r="C9" s="48">
        <f>'[4]tableaux pour RA 2025'!$C$7</f>
        <v>618.93833647000008</v>
      </c>
      <c r="D9" s="49">
        <f>'[4]tableaux pour RA 2025'!$D$7</f>
        <v>644.52487521</v>
      </c>
      <c r="E9" s="48">
        <f t="shared" si="0"/>
        <v>25.586538739999924</v>
      </c>
      <c r="F9" s="50">
        <f t="shared" si="1"/>
        <v>4.1339398825944507E-2</v>
      </c>
      <c r="G9" s="51">
        <f>SUM(G5:G7)</f>
        <v>11034525</v>
      </c>
    </row>
    <row r="10" spans="2:7" ht="20.25" customHeight="1" x14ac:dyDescent="0.25">
      <c r="B10" s="57" t="s">
        <v>33</v>
      </c>
      <c r="C10" s="53">
        <f>SUM(C5:C9)</f>
        <v>9287.994885955557</v>
      </c>
      <c r="D10" s="53">
        <f>SUM(D5:D9)</f>
        <v>9626.0475886911099</v>
      </c>
      <c r="E10" s="53">
        <f>D10-C10</f>
        <v>338.05270273555288</v>
      </c>
      <c r="F10" s="58">
        <f t="shared" si="1"/>
        <v>3.6396736527786411E-2</v>
      </c>
    </row>
    <row r="11" spans="2:7" x14ac:dyDescent="0.25">
      <c r="B11" s="35" t="s">
        <v>34</v>
      </c>
      <c r="C11" s="35"/>
      <c r="D11" s="35"/>
      <c r="E11" s="35"/>
      <c r="F11" s="35"/>
      <c r="G11" s="35"/>
    </row>
    <row r="12" spans="2:7" x14ac:dyDescent="0.25">
      <c r="B12" s="35" t="s">
        <v>27</v>
      </c>
      <c r="C12" s="35"/>
      <c r="D12" s="35"/>
      <c r="E12" s="35"/>
      <c r="F12" s="35"/>
      <c r="G12" s="35"/>
    </row>
    <row r="13" spans="2:7" x14ac:dyDescent="0.25">
      <c r="B13" s="59"/>
      <c r="C13" s="59"/>
      <c r="D13" s="59"/>
      <c r="E13" s="59"/>
      <c r="F13" s="59"/>
      <c r="G13" s="60"/>
    </row>
    <row r="15" spans="2:7" ht="30" x14ac:dyDescent="0.25">
      <c r="B15" s="44"/>
      <c r="C15" s="44">
        <f>C4</f>
        <v>2024</v>
      </c>
      <c r="D15" s="44">
        <f>D4</f>
        <v>2025</v>
      </c>
      <c r="E15" s="44" t="str">
        <f>E4</f>
        <v>Évolution 
2025/2024</v>
      </c>
      <c r="F15" s="45" t="str">
        <f>F4</f>
        <v>Évolution en %</v>
      </c>
      <c r="G15" s="61"/>
    </row>
    <row r="16" spans="2:7" x14ac:dyDescent="0.25">
      <c r="B16" s="62" t="s">
        <v>35</v>
      </c>
      <c r="C16" s="63">
        <f>'[4]tableaux pour RA 2025'!$C$33</f>
        <v>64.30574442999999</v>
      </c>
      <c r="D16" s="63">
        <f>'[4]tableaux pour RA 2025'!$D$33</f>
        <v>64.988160039999997</v>
      </c>
      <c r="E16" s="63">
        <f>D16-C16</f>
        <v>0.68241561000000672</v>
      </c>
      <c r="F16" s="50">
        <f>D16/C16-1</f>
        <v>1.0612047431358906E-2</v>
      </c>
      <c r="G16" s="60"/>
    </row>
    <row r="17" spans="2:6" ht="36" x14ac:dyDescent="0.25">
      <c r="B17" s="64" t="s">
        <v>26</v>
      </c>
    </row>
    <row r="18" spans="2:6" x14ac:dyDescent="0.25">
      <c r="B18" s="31" t="s">
        <v>36</v>
      </c>
      <c r="C18" s="31"/>
      <c r="D18" s="31"/>
      <c r="E18" s="31"/>
      <c r="F18" s="31"/>
    </row>
    <row r="19" spans="2:6" x14ac:dyDescent="0.25">
      <c r="B19" s="31" t="s">
        <v>37</v>
      </c>
      <c r="C19" s="31"/>
      <c r="D19" s="31"/>
      <c r="E19" s="31"/>
      <c r="F19" s="31"/>
    </row>
  </sheetData>
  <mergeCells count="4">
    <mergeCell ref="B11:G11"/>
    <mergeCell ref="B12:G12"/>
    <mergeCell ref="B18:F18"/>
    <mergeCell ref="B19:F19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c8ed0d54-54d7-4498-9042-bf1d68447b7b}" enabled="1" method="Privileged" siteId="{7512341a-42c3-44bb-beee-e013048f124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CSG </vt:lpstr>
      <vt:lpstr>Masses</vt:lpstr>
      <vt:lpstr>Précomptes N et N-1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Z013107</dc:creator>
  <cp:lastModifiedBy>POISSON Anne-cecile</cp:lastModifiedBy>
  <dcterms:created xsi:type="dcterms:W3CDTF">2022-11-16T13:01:53Z</dcterms:created>
  <dcterms:modified xsi:type="dcterms:W3CDTF">2026-03-09T12:27:52Z</dcterms:modified>
</cp:coreProperties>
</file>