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DSPR\PSN\Contenus Site Internet\1_Données statistiques_1_Retraités_2_Retraités au 31 décembre_4_Résidence des retraités\2024\"/>
    </mc:Choice>
  </mc:AlternateContent>
  <xr:revisionPtr revIDLastSave="0" documentId="8_{43ADD0C9-3761-46B9-9B58-D61F80050C10}" xr6:coauthVersionLast="47" xr6:coauthVersionMax="47" xr10:uidLastSave="{00000000-0000-0000-0000-000000000000}"/>
  <bookViews>
    <workbookView xWindow="-110" yWindow="-110" windowWidth="19420" windowHeight="10420" xr2:uid="{B860CCC8-2EA6-4440-BC4B-883ED4229432}"/>
  </bookViews>
  <sheets>
    <sheet name="Lieu résidence" sheetId="6" r:id="rId1"/>
    <sheet name="Carsat résidence et liquidation" sheetId="7" r:id="rId2"/>
    <sheet name="Département de résidence DP-DD" sheetId="11" r:id="rId3"/>
    <sheet name="Résidence 10 principaux pays" sheetId="8" r:id="rId4"/>
    <sheet name="Montant global" sheetId="9" r:id="rId5"/>
    <sheet name="Evolutions résidents étranger" sheetId="10" r:id="rId6"/>
  </sheets>
  <externalReferences>
    <externalReference r:id="rId7"/>
  </externalReferences>
  <definedNames>
    <definedName name="_Hlk93997743" localSheetId="0">'Lieu résidence'!#REF!</definedName>
    <definedName name="DépartementRésidence" localSheetId="1">#REF!</definedName>
    <definedName name="DépartementRésidence" localSheetId="2">#REF!</definedName>
    <definedName name="DépartementRésidence" localSheetId="5">#REF!</definedName>
    <definedName name="DépartementRésidence" localSheetId="0">#REF!</definedName>
    <definedName name="DépartementRésidence" localSheetId="4">#REF!</definedName>
    <definedName name="DépartementRésidence" localSheetId="3">#REF!</definedName>
    <definedName name="DépartementRésidence">#REF!</definedName>
    <definedName name="RégionRésidence" localSheetId="1">#REF!</definedName>
    <definedName name="RégionRésidence" localSheetId="2">#REF!</definedName>
    <definedName name="RégionRésidence" localSheetId="5">#REF!</definedName>
    <definedName name="RégionRésidence" localSheetId="0">#REF!</definedName>
    <definedName name="RégionRésidence" localSheetId="4">#REF!</definedName>
    <definedName name="RégionRésidence" localSheetId="3">#REF!</definedName>
    <definedName name="RégionRésidence">#REF!</definedName>
    <definedName name="saisie" localSheetId="1">#REF!,#REF!,#REF!,#REF!,#REF!,#REF!,#REF!,#REF!,#REF!,#REF!,#REF!,#REF!,#REF!,#REF!,#REF!,#REF!</definedName>
    <definedName name="saisie" localSheetId="2">#REF!,#REF!,#REF!,#REF!,#REF!,#REF!,#REF!,#REF!,#REF!,#REF!,#REF!,#REF!,#REF!,#REF!,#REF!,#REF!</definedName>
    <definedName name="saisie" localSheetId="5">#REF!,#REF!,#REF!,#REF!,#REF!,#REF!,#REF!,#REF!,#REF!,#REF!,#REF!,#REF!,#REF!,#REF!,#REF!,#REF!</definedName>
    <definedName name="saisie" localSheetId="0">#REF!,#REF!,#REF!,#REF!,#REF!,#REF!,#REF!,#REF!,#REF!,#REF!,#REF!,#REF!,#REF!,#REF!,#REF!,#REF!</definedName>
    <definedName name="saisie" localSheetId="4">#REF!,#REF!,#REF!,#REF!,#REF!,#REF!,#REF!,#REF!,#REF!,#REF!,#REF!,#REF!,#REF!,#REF!,#REF!,#REF!</definedName>
    <definedName name="saisie" localSheetId="3">#REF!,#REF!,#REF!,#REF!,#REF!,#REF!,#REF!,#REF!,#REF!,#REF!,#REF!,#REF!,#REF!,#REF!,#REF!,#REF!</definedName>
    <definedName name="saisie">#REF!,#REF!,#REF!,#REF!,#REF!,#REF!,#REF!,#REF!,#REF!,#REF!,#REF!,#REF!,#REF!,#REF!,#REF!,#REF!</definedName>
    <definedName name="TitreDate">#REF!</definedName>
    <definedName name="TitreRégion">#REF!</definedName>
    <definedName name="_xlnm.Print_Area" localSheetId="0">'Lieu résidence'!$A$1:$L$1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6" l="1"/>
  <c r="D19" i="6"/>
  <c r="E19" i="6"/>
  <c r="F19" i="6"/>
  <c r="G19" i="6"/>
  <c r="H19" i="6"/>
  <c r="I19" i="6"/>
  <c r="C19" i="6"/>
  <c r="I5" i="6"/>
  <c r="F6" i="6"/>
  <c r="E7" i="6"/>
  <c r="I7" i="6"/>
  <c r="G12" i="6"/>
  <c r="C13" i="6"/>
  <c r="B19" i="7"/>
  <c r="B24" i="7"/>
  <c r="B25" i="7"/>
  <c r="C45" i="10"/>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C106" i="11"/>
  <c r="D91" i="11"/>
  <c r="E106" i="11"/>
  <c r="F6" i="11"/>
  <c r="J10" i="8"/>
  <c r="J12" i="8"/>
  <c r="I6" i="8"/>
  <c r="I8" i="8"/>
  <c r="D24" i="7"/>
  <c r="D19" i="7"/>
  <c r="D25" i="7"/>
  <c r="H13" i="6"/>
  <c r="D13" i="6"/>
  <c r="E9" i="6"/>
  <c r="H6" i="6"/>
  <c r="G6" i="6"/>
  <c r="F12" i="11"/>
  <c r="F87" i="11"/>
  <c r="F71" i="11"/>
  <c r="F60" i="11"/>
  <c r="F55" i="11"/>
  <c r="F44" i="11"/>
  <c r="F39" i="11"/>
  <c r="F28" i="11"/>
  <c r="F23" i="11"/>
  <c r="F7" i="11"/>
  <c r="F106" i="11"/>
  <c r="F80" i="11"/>
  <c r="F75" i="11"/>
  <c r="F64" i="11"/>
  <c r="F59" i="11"/>
  <c r="F48" i="11"/>
  <c r="F43" i="11"/>
  <c r="F32" i="11"/>
  <c r="F27" i="11"/>
  <c r="F16" i="11"/>
  <c r="F11" i="11"/>
  <c r="F76" i="11"/>
  <c r="F84" i="11"/>
  <c r="F79" i="11"/>
  <c r="F68" i="11"/>
  <c r="F63" i="11"/>
  <c r="F52" i="11"/>
  <c r="F47" i="11"/>
  <c r="F36" i="11"/>
  <c r="F31" i="11"/>
  <c r="F20" i="11"/>
  <c r="F15" i="11"/>
  <c r="F88" i="11"/>
  <c r="F83" i="11"/>
  <c r="F72" i="11"/>
  <c r="F67" i="11"/>
  <c r="F56" i="11"/>
  <c r="F51" i="11"/>
  <c r="F40" i="11"/>
  <c r="F35" i="11"/>
  <c r="F24" i="11"/>
  <c r="F19" i="11"/>
  <c r="F8" i="11"/>
  <c r="G106" i="11"/>
  <c r="H106" i="11"/>
  <c r="I8" i="6"/>
  <c r="D105" i="11"/>
  <c r="D103" i="11"/>
  <c r="D101" i="11"/>
  <c r="D99" i="11"/>
  <c r="D97" i="11"/>
  <c r="D95" i="11"/>
  <c r="D93" i="11"/>
  <c r="F89" i="11"/>
  <c r="F85" i="11"/>
  <c r="F81" i="11"/>
  <c r="F77" i="11"/>
  <c r="F73" i="11"/>
  <c r="F69" i="11"/>
  <c r="F65" i="11"/>
  <c r="F61" i="11"/>
  <c r="F57" i="11"/>
  <c r="F53" i="11"/>
  <c r="F49" i="11"/>
  <c r="F45" i="11"/>
  <c r="F41" i="11"/>
  <c r="F37" i="11"/>
  <c r="F33" i="11"/>
  <c r="F29" i="11"/>
  <c r="F25" i="11"/>
  <c r="F21" i="11"/>
  <c r="F17" i="11"/>
  <c r="F13" i="11"/>
  <c r="F9"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104" i="11"/>
  <c r="D102" i="11"/>
  <c r="D100" i="11"/>
  <c r="D98" i="11"/>
  <c r="D96" i="11"/>
  <c r="D94" i="11"/>
  <c r="D92" i="11"/>
  <c r="D106" i="11"/>
  <c r="F105" i="11"/>
  <c r="F104" i="11"/>
  <c r="F103" i="11"/>
  <c r="F102" i="11"/>
  <c r="F101" i="11"/>
  <c r="F100" i="11"/>
  <c r="F99" i="11"/>
  <c r="F98" i="11"/>
  <c r="F97" i="11"/>
  <c r="F96" i="11"/>
  <c r="F95" i="11"/>
  <c r="F94" i="11"/>
  <c r="F93" i="11"/>
  <c r="F92" i="11"/>
  <c r="F91" i="11"/>
  <c r="F90" i="11"/>
  <c r="F86" i="11"/>
  <c r="F82" i="11"/>
  <c r="F78" i="11"/>
  <c r="F74" i="11"/>
  <c r="F70" i="11"/>
  <c r="F66" i="11"/>
  <c r="F62" i="11"/>
  <c r="F58" i="11"/>
  <c r="F54" i="11"/>
  <c r="F50" i="11"/>
  <c r="F46" i="11"/>
  <c r="F42" i="11"/>
  <c r="F38" i="11"/>
  <c r="F34" i="11"/>
  <c r="F30" i="11"/>
  <c r="F26" i="11"/>
  <c r="F22" i="11"/>
  <c r="F18" i="11"/>
  <c r="F14" i="11"/>
  <c r="F10" i="11"/>
  <c r="E24" i="7"/>
  <c r="E13" i="6"/>
  <c r="E6" i="6"/>
  <c r="I9" i="6"/>
  <c r="D8" i="6"/>
  <c r="F13" i="6"/>
  <c r="E10" i="6"/>
  <c r="G10" i="6"/>
  <c r="H94" i="11"/>
  <c r="H25" i="11"/>
  <c r="H89" i="11"/>
  <c r="H38" i="11"/>
  <c r="H99" i="11"/>
  <c r="H68" i="11"/>
  <c r="H96" i="11"/>
  <c r="H70" i="11"/>
  <c r="H32" i="11"/>
  <c r="H84" i="11"/>
  <c r="H98" i="11"/>
  <c r="H43" i="11"/>
  <c r="H18" i="11"/>
  <c r="H78" i="11"/>
  <c r="H103" i="11"/>
  <c r="H65" i="11"/>
  <c r="H48" i="11"/>
  <c r="H67" i="11"/>
  <c r="H64" i="11"/>
  <c r="H16" i="11"/>
  <c r="H33" i="11"/>
  <c r="H49" i="11"/>
  <c r="H79" i="11"/>
  <c r="H58" i="11"/>
  <c r="H45" i="11"/>
  <c r="H6" i="11"/>
  <c r="H66" i="11"/>
  <c r="H100" i="11"/>
  <c r="H53" i="11"/>
  <c r="H26" i="11"/>
  <c r="H86" i="11"/>
  <c r="H105" i="11"/>
  <c r="H69" i="11"/>
  <c r="H80" i="11"/>
  <c r="H88" i="11"/>
  <c r="H75" i="11"/>
  <c r="H27" i="11"/>
  <c r="H39" i="11"/>
  <c r="H41" i="11"/>
  <c r="H24" i="11"/>
  <c r="H46" i="11"/>
  <c r="H102" i="11"/>
  <c r="H57" i="11"/>
  <c r="H47" i="11"/>
  <c r="H91" i="11"/>
  <c r="H77" i="11"/>
  <c r="H23" i="11"/>
  <c r="H59" i="11"/>
  <c r="H82" i="11"/>
  <c r="H104" i="11"/>
  <c r="H61" i="11"/>
  <c r="H7" i="11"/>
  <c r="H42" i="11"/>
  <c r="H93" i="11"/>
  <c r="H21" i="11"/>
  <c r="H85" i="11"/>
  <c r="H44" i="11"/>
  <c r="H60" i="11"/>
  <c r="H15" i="11"/>
  <c r="H28" i="11"/>
  <c r="H101" i="11"/>
  <c r="H10" i="11"/>
  <c r="H13" i="11"/>
  <c r="H12" i="11"/>
  <c r="H90" i="11"/>
  <c r="H9" i="11"/>
  <c r="H35" i="11"/>
  <c r="H51" i="11"/>
  <c r="H50" i="11"/>
  <c r="H95" i="11"/>
  <c r="H29" i="11"/>
  <c r="H19" i="11"/>
  <c r="H71" i="11"/>
  <c r="H20" i="11"/>
  <c r="H31" i="11"/>
  <c r="H76" i="11"/>
  <c r="H62" i="11"/>
  <c r="H72" i="11"/>
  <c r="H63" i="11"/>
  <c r="H56" i="11"/>
  <c r="H74" i="11"/>
  <c r="H34" i="11"/>
  <c r="H55" i="11"/>
  <c r="H14" i="11"/>
  <c r="H22" i="11"/>
  <c r="H73" i="11"/>
  <c r="H30" i="11"/>
  <c r="H92" i="11"/>
  <c r="H17" i="11"/>
  <c r="H81" i="11"/>
  <c r="H11" i="11"/>
  <c r="H83" i="11"/>
  <c r="H54" i="11"/>
  <c r="H97" i="11"/>
  <c r="H37" i="11"/>
  <c r="H40" i="11"/>
  <c r="H8" i="11"/>
  <c r="H52" i="11"/>
  <c r="H36" i="11"/>
  <c r="H87" i="11"/>
  <c r="C8" i="6"/>
  <c r="H8" i="6"/>
  <c r="F8" i="6"/>
  <c r="E8" i="6"/>
  <c r="E19" i="7"/>
  <c r="B28" i="7"/>
  <c r="C25" i="7"/>
  <c r="E22" i="7"/>
  <c r="E20" i="7"/>
  <c r="E17" i="7"/>
  <c r="E15" i="7"/>
  <c r="E13" i="7"/>
  <c r="E11" i="7"/>
  <c r="E9" i="7"/>
  <c r="E7" i="7"/>
  <c r="E5" i="7"/>
  <c r="E3" i="7"/>
  <c r="D28" i="7"/>
  <c r="E25" i="7"/>
  <c r="E28" i="7"/>
  <c r="E23" i="7"/>
  <c r="E21" i="7"/>
  <c r="E18" i="7"/>
  <c r="E16" i="7"/>
  <c r="E14" i="7"/>
  <c r="E12" i="7"/>
  <c r="E10" i="7"/>
  <c r="E8" i="7"/>
  <c r="E6" i="7"/>
  <c r="E4" i="7"/>
  <c r="D10" i="6"/>
  <c r="H10" i="6"/>
  <c r="C10" i="6"/>
  <c r="I10" i="6"/>
  <c r="F10" i="6"/>
  <c r="D6" i="6"/>
  <c r="E20" i="6"/>
  <c r="I6" i="6"/>
  <c r="C6" i="6"/>
  <c r="C27" i="7"/>
  <c r="C13" i="7"/>
  <c r="C7" i="7"/>
  <c r="C3" i="7"/>
  <c r="C23" i="7"/>
  <c r="C26" i="7"/>
  <c r="C22" i="7"/>
  <c r="C20" i="7"/>
  <c r="C17" i="7"/>
  <c r="C15" i="7"/>
  <c r="C11" i="7"/>
  <c r="C9" i="7"/>
  <c r="C5" i="7"/>
  <c r="C21" i="7"/>
  <c r="C16" i="7"/>
  <c r="C12" i="7"/>
  <c r="C10" i="7"/>
  <c r="C6" i="7"/>
  <c r="C28" i="7"/>
  <c r="C18" i="7"/>
  <c r="C14" i="7"/>
  <c r="C8" i="7"/>
  <c r="C4" i="7"/>
  <c r="C19" i="7"/>
  <c r="C24" i="7"/>
  <c r="I12" i="6"/>
  <c r="I13" i="6"/>
  <c r="H12" i="6"/>
  <c r="C12" i="6"/>
  <c r="E12" i="6"/>
  <c r="D12" i="6"/>
  <c r="F12" i="6"/>
  <c r="I20" i="6"/>
  <c r="F20" i="6"/>
  <c r="H20" i="6"/>
  <c r="C20" i="6"/>
  <c r="D20" i="6"/>
</calcChain>
</file>

<file path=xl/sharedStrings.xml><?xml version="1.0" encoding="utf-8"?>
<sst xmlns="http://schemas.openxmlformats.org/spreadsheetml/2006/main" count="327" uniqueCount="285">
  <si>
    <t>Lieu de résidence</t>
  </si>
  <si>
    <t>Effectifs</t>
  </si>
  <si>
    <t>Répartition</t>
  </si>
  <si>
    <t>Métropole</t>
  </si>
  <si>
    <t>CGSS</t>
  </si>
  <si>
    <t>Total France</t>
  </si>
  <si>
    <t>Autres territoires français</t>
  </si>
  <si>
    <t>Étranger</t>
  </si>
  <si>
    <t>Ensemble des retraités</t>
  </si>
  <si>
    <t>Retraités résidents</t>
  </si>
  <si>
    <t>%</t>
  </si>
  <si>
    <t>Aquitaine</t>
  </si>
  <si>
    <t>Auvergne</t>
  </si>
  <si>
    <t>Bourgogne-Franche-Comté</t>
  </si>
  <si>
    <t>Hauts-de-France</t>
  </si>
  <si>
    <t>Centre-Ouest</t>
  </si>
  <si>
    <t>Rhône-Alpes</t>
  </si>
  <si>
    <t>Sud-Est</t>
  </si>
  <si>
    <t>Languedoc-Roussillon</t>
  </si>
  <si>
    <t>Nord-Est</t>
  </si>
  <si>
    <t>Pays de la Loire</t>
  </si>
  <si>
    <t>Centre - Val de Loire</t>
  </si>
  <si>
    <t>Bretagne</t>
  </si>
  <si>
    <t>Normandie</t>
  </si>
  <si>
    <t>Alsace-Moselle</t>
  </si>
  <si>
    <t>Midi-Pyrénées</t>
  </si>
  <si>
    <t>Total métropole</t>
  </si>
  <si>
    <t>Guadeloupe</t>
  </si>
  <si>
    <t>Guyane</t>
  </si>
  <si>
    <t>Martinique</t>
  </si>
  <si>
    <t>La Réunion</t>
  </si>
  <si>
    <t>Total CGSS</t>
  </si>
  <si>
    <t>Autres territoires français
 et non ventilables</t>
  </si>
  <si>
    <t>Répartition des retraités</t>
  </si>
  <si>
    <t>Type de droit</t>
  </si>
  <si>
    <t>Part d’hommes</t>
  </si>
  <si>
    <t>Part de femmes</t>
  </si>
  <si>
    <t>Droit propre servi seul ou non</t>
  </si>
  <si>
    <t>Droit dérivé servi seul</t>
  </si>
  <si>
    <t>Algérie</t>
  </si>
  <si>
    <t>Portugal</t>
  </si>
  <si>
    <t>Espagne</t>
  </si>
  <si>
    <t>Italie</t>
  </si>
  <si>
    <t>Maroc</t>
  </si>
  <si>
    <t>Belgique</t>
  </si>
  <si>
    <t>Allemagne</t>
  </si>
  <si>
    <t>Tunisie</t>
  </si>
  <si>
    <t>Suisse</t>
  </si>
  <si>
    <t>Canada</t>
  </si>
  <si>
    <t>Hommes</t>
  </si>
  <si>
    <t>Femmes</t>
  </si>
  <si>
    <t>Ensemble</t>
  </si>
  <si>
    <t>Note : La pension globale moyenne correspond au montant total versé au retraité. Elle regroupe l’ensemble des avantages de droit direct et de droit dérivé servis : montant de base après application des règles de minimum (minimum contributif ou minimum des pensions de réversion) et maximum (écrêtement du plafond de la Sécurité sociale) avec les compléments de pensions éventuels. Montant brut avant prélèvements sociaux et hors régimes complémentaires.</t>
  </si>
  <si>
    <t>Proportion du nombre total de retraités</t>
  </si>
  <si>
    <t>au 31/12</t>
  </si>
  <si>
    <t>Retraités résidant à l'étranger</t>
  </si>
  <si>
    <t>Note : la résidence en France correspond ici à la métropole et aux territoires des CGSS.</t>
  </si>
  <si>
    <t>Champ : Retraités (de droit direct et/ou de droit dérivé) du régime général.</t>
  </si>
  <si>
    <t>Champ : Retraités du régime général (hors outils de gestion de la Sécurité sociale pour les indépendants</t>
  </si>
  <si>
    <t>Effectif</t>
  </si>
  <si>
    <t>Droit direct
servi seul</t>
  </si>
  <si>
    <t>Droit direct servi avec un droit dérivé</t>
  </si>
  <si>
    <t>Droit dérivé
servi seul</t>
  </si>
  <si>
    <t>Évolution 2022-2023</t>
  </si>
  <si>
    <t>Source : SNSP-TSTI.</t>
  </si>
  <si>
    <t>Ensemble des droits directs</t>
  </si>
  <si>
    <t>Régions
 (périmètre Carsat et CGSS)</t>
  </si>
  <si>
    <t>Retraités percevant une pension de la Carsat ou CGSS</t>
  </si>
  <si>
    <t>Île-de-France</t>
  </si>
  <si>
    <t>Résidence en France</t>
  </si>
  <si>
    <t>Champ : Retraités (de droit direct et/ou de droit dérivé) du régime général résidant en France (périmètre Carsat ou CGSS) et à l'étranger.</t>
  </si>
  <si>
    <t>Évolution du nombre de retraités résidant à l'étranger
 au 31 décembre</t>
  </si>
  <si>
    <t>Source : SNSP-TSTI.</t>
  </si>
  <si>
    <t xml:space="preserve"> jusqu'à fin 2018) au 31/12 de chaque année.</t>
  </si>
  <si>
    <t>Champ : Retraités (de droit direct et/ou de droit dérivé) du régime général résidant en France (périmètre Carsat et CGSS).</t>
  </si>
  <si>
    <t>23</t>
  </si>
  <si>
    <t>22</t>
  </si>
  <si>
    <t>21</t>
  </si>
  <si>
    <t>20</t>
  </si>
  <si>
    <t>Val-d'Oise</t>
  </si>
  <si>
    <t>95</t>
  </si>
  <si>
    <t>Val-de-Marne</t>
  </si>
  <si>
    <t>94</t>
  </si>
  <si>
    <t>Seine-Saint-Denis</t>
  </si>
  <si>
    <t>93</t>
  </si>
  <si>
    <t>Hauts-de-Seine</t>
  </si>
  <si>
    <t>92</t>
  </si>
  <si>
    <t>Essonne</t>
  </si>
  <si>
    <t>91</t>
  </si>
  <si>
    <t>Territoire de Belfort</t>
  </si>
  <si>
    <t>90</t>
  </si>
  <si>
    <t>Yonne</t>
  </si>
  <si>
    <t>89</t>
  </si>
  <si>
    <t>Vosges</t>
  </si>
  <si>
    <t>88</t>
  </si>
  <si>
    <t>Haute-Vienne</t>
  </si>
  <si>
    <t>87</t>
  </si>
  <si>
    <t>Vienne</t>
  </si>
  <si>
    <t>86</t>
  </si>
  <si>
    <t>Vendée</t>
  </si>
  <si>
    <t>85</t>
  </si>
  <si>
    <t>Vaucluse</t>
  </si>
  <si>
    <t>84</t>
  </si>
  <si>
    <t>Var</t>
  </si>
  <si>
    <t>83</t>
  </si>
  <si>
    <t>Tarn-et-Garonne</t>
  </si>
  <si>
    <t>82</t>
  </si>
  <si>
    <t>Tarn</t>
  </si>
  <si>
    <t>81</t>
  </si>
  <si>
    <t>Somme</t>
  </si>
  <si>
    <t>80</t>
  </si>
  <si>
    <t>Deux-Sèvres</t>
  </si>
  <si>
    <t>79</t>
  </si>
  <si>
    <t>Yvelines</t>
  </si>
  <si>
    <t>78</t>
  </si>
  <si>
    <t>Seine-et-Marne</t>
  </si>
  <si>
    <t>77</t>
  </si>
  <si>
    <t>Seine-Maritime</t>
  </si>
  <si>
    <t>76</t>
  </si>
  <si>
    <t>Paris</t>
  </si>
  <si>
    <t>75</t>
  </si>
  <si>
    <t>Haute-Savoie</t>
  </si>
  <si>
    <t>74</t>
  </si>
  <si>
    <t>Savoie</t>
  </si>
  <si>
    <t>73</t>
  </si>
  <si>
    <t>Sarthe</t>
  </si>
  <si>
    <t>72</t>
  </si>
  <si>
    <t>Saône-et-Loire</t>
  </si>
  <si>
    <t>71</t>
  </si>
  <si>
    <t>Haute-Saône</t>
  </si>
  <si>
    <t>70</t>
  </si>
  <si>
    <t>Rhône</t>
  </si>
  <si>
    <t>69</t>
  </si>
  <si>
    <t>Haut-Rhin</t>
  </si>
  <si>
    <t>68</t>
  </si>
  <si>
    <t>Bas-Rhin</t>
  </si>
  <si>
    <t>67</t>
  </si>
  <si>
    <t>Pyrénées-Orientales</t>
  </si>
  <si>
    <t>66</t>
  </si>
  <si>
    <t>Hautes-Pyrénées</t>
  </si>
  <si>
    <t>65</t>
  </si>
  <si>
    <t>Pyrénées-Atlantiques</t>
  </si>
  <si>
    <t>64</t>
  </si>
  <si>
    <t>Puy-de-Dôme</t>
  </si>
  <si>
    <t>63</t>
  </si>
  <si>
    <t>Pas-de-Calais</t>
  </si>
  <si>
    <t>62</t>
  </si>
  <si>
    <t>Orne</t>
  </si>
  <si>
    <t>61</t>
  </si>
  <si>
    <t>Oise</t>
  </si>
  <si>
    <t>60</t>
  </si>
  <si>
    <t>Nord</t>
  </si>
  <si>
    <t>59</t>
  </si>
  <si>
    <t>Nièvre</t>
  </si>
  <si>
    <t>58</t>
  </si>
  <si>
    <t>Moselle</t>
  </si>
  <si>
    <t>57</t>
  </si>
  <si>
    <t>Morbihan</t>
  </si>
  <si>
    <t>56</t>
  </si>
  <si>
    <t>Meuse</t>
  </si>
  <si>
    <t>55</t>
  </si>
  <si>
    <t>Meurthe-et-Moselle</t>
  </si>
  <si>
    <t>54</t>
  </si>
  <si>
    <t>Mayenne</t>
  </si>
  <si>
    <t>53</t>
  </si>
  <si>
    <t>Haute-Marne</t>
  </si>
  <si>
    <t>52</t>
  </si>
  <si>
    <t>Marne</t>
  </si>
  <si>
    <t>51</t>
  </si>
  <si>
    <t>Manche</t>
  </si>
  <si>
    <t>50</t>
  </si>
  <si>
    <t>Maine-et-Loire</t>
  </si>
  <si>
    <t>49</t>
  </si>
  <si>
    <t>Lozère</t>
  </si>
  <si>
    <t>48</t>
  </si>
  <si>
    <t>Lot-et-Garonne</t>
  </si>
  <si>
    <t>47</t>
  </si>
  <si>
    <t>Lot</t>
  </si>
  <si>
    <t>46</t>
  </si>
  <si>
    <t>Loiret</t>
  </si>
  <si>
    <t>45</t>
  </si>
  <si>
    <t>Loire-Atlantique</t>
  </si>
  <si>
    <t>44</t>
  </si>
  <si>
    <t>Haute-Loire</t>
  </si>
  <si>
    <t>43</t>
  </si>
  <si>
    <t>Loire</t>
  </si>
  <si>
    <t>42</t>
  </si>
  <si>
    <t>Loir-et-Cher</t>
  </si>
  <si>
    <t>41</t>
  </si>
  <si>
    <t>Landes</t>
  </si>
  <si>
    <t>40</t>
  </si>
  <si>
    <t>Jura</t>
  </si>
  <si>
    <t>39</t>
  </si>
  <si>
    <t>Isère</t>
  </si>
  <si>
    <t>38</t>
  </si>
  <si>
    <t>Indre-et-Loire</t>
  </si>
  <si>
    <t>37</t>
  </si>
  <si>
    <t>Indre</t>
  </si>
  <si>
    <t>36</t>
  </si>
  <si>
    <t>Ille-et-Vilaine</t>
  </si>
  <si>
    <t>35</t>
  </si>
  <si>
    <t>Hérault</t>
  </si>
  <si>
    <t>34</t>
  </si>
  <si>
    <t>Gironde</t>
  </si>
  <si>
    <t>33</t>
  </si>
  <si>
    <t>Gers</t>
  </si>
  <si>
    <t>32</t>
  </si>
  <si>
    <t>Haute-Garonne</t>
  </si>
  <si>
    <t>31</t>
  </si>
  <si>
    <t>Gard</t>
  </si>
  <si>
    <t>30</t>
  </si>
  <si>
    <t>Haute Corse</t>
  </si>
  <si>
    <t>2B</t>
  </si>
  <si>
    <t>Corse-du-Sud</t>
  </si>
  <si>
    <t>2A</t>
  </si>
  <si>
    <t>Finistère</t>
  </si>
  <si>
    <t>29</t>
  </si>
  <si>
    <t>Eure-et-Loir</t>
  </si>
  <si>
    <t>28</t>
  </si>
  <si>
    <t>Eure</t>
  </si>
  <si>
    <t>27</t>
  </si>
  <si>
    <t>Drôme</t>
  </si>
  <si>
    <t>26</t>
  </si>
  <si>
    <t>Doubs</t>
  </si>
  <si>
    <t>25</t>
  </si>
  <si>
    <t>Dordogne</t>
  </si>
  <si>
    <t>24</t>
  </si>
  <si>
    <t>Creuse</t>
  </si>
  <si>
    <t>Côtes-d'Armor</t>
  </si>
  <si>
    <t>Côte-d'Or</t>
  </si>
  <si>
    <t>Corrèze</t>
  </si>
  <si>
    <t>19</t>
  </si>
  <si>
    <t>Cher</t>
  </si>
  <si>
    <t>18</t>
  </si>
  <si>
    <t>Charente-Maritime</t>
  </si>
  <si>
    <t>17</t>
  </si>
  <si>
    <t>Charente</t>
  </si>
  <si>
    <t>16</t>
  </si>
  <si>
    <t>Cantal</t>
  </si>
  <si>
    <t>15</t>
  </si>
  <si>
    <t>Calvados</t>
  </si>
  <si>
    <t>14</t>
  </si>
  <si>
    <t>Bouches-du-Rhône</t>
  </si>
  <si>
    <t>13</t>
  </si>
  <si>
    <t>Aveyron</t>
  </si>
  <si>
    <t>12</t>
  </si>
  <si>
    <t>Aude</t>
  </si>
  <si>
    <t>11</t>
  </si>
  <si>
    <t>Aube</t>
  </si>
  <si>
    <t>10</t>
  </si>
  <si>
    <t>Ariège</t>
  </si>
  <si>
    <t>09</t>
  </si>
  <si>
    <t>Ardennes</t>
  </si>
  <si>
    <t>08</t>
  </si>
  <si>
    <t>Ardèche</t>
  </si>
  <si>
    <t>07</t>
  </si>
  <si>
    <t>Alpes-Maritimes</t>
  </si>
  <si>
    <t>06</t>
  </si>
  <si>
    <t>Hautes Alpes</t>
  </si>
  <si>
    <t>05</t>
  </si>
  <si>
    <t>Alpes-de-Haute-Provence</t>
  </si>
  <si>
    <t>04</t>
  </si>
  <si>
    <t>Allier</t>
  </si>
  <si>
    <t>03</t>
  </si>
  <si>
    <t>Aisne</t>
  </si>
  <si>
    <t>02</t>
  </si>
  <si>
    <t>Ain</t>
  </si>
  <si>
    <t>01</t>
  </si>
  <si>
    <t>Proportion</t>
  </si>
  <si>
    <t>Nombre de retraités</t>
  </si>
  <si>
    <t>Droits directs</t>
  </si>
  <si>
    <t>Droits dérivés
 servis seuls</t>
  </si>
  <si>
    <t>Département de résidence</t>
  </si>
  <si>
    <t>Répartition des retraités par département de résidence en France au 31 décembre 2023</t>
  </si>
  <si>
    <t>Montant global mensuel moyens des retraités résidant en France ou à l’étranger
au 31 décembre 2024</t>
  </si>
  <si>
    <t>Répartition des retraités par lieu de résidence au 31 décembre 2024</t>
  </si>
  <si>
    <t>Résidence des retraités en paiement au 31 décembre 2023</t>
  </si>
  <si>
    <t>Répartition des retraités au 31 décembre 2024 par région de résidence ou de paiement (périmètre Carsat ou CGSS)</t>
  </si>
  <si>
    <t>NV</t>
  </si>
  <si>
    <t>Droits Propres servis seuls</t>
  </si>
  <si>
    <t>Cumul Droits Propres &amp; Dérivés</t>
  </si>
  <si>
    <t>Droits Dérivés seuls</t>
  </si>
  <si>
    <t>Résidence à l'étranger</t>
  </si>
  <si>
    <t>(Métropole + CGSS)</t>
  </si>
  <si>
    <t>Répartition par sexe et type de droit des retraités résidant
dans les 10 principaux pays au 31 décembre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</si>
</sst>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
    <numFmt numFmtId="165" formatCode="_-* #,##0\ [$€-40C]_-;\-* #,##0\ [$€-40C]_-;_-* &quot;-&quot;??\ [$€-40C]_-;_-@_-"/>
    <numFmt numFmtId="166" formatCode="_-* #,##0_-;\-* #,##0_-;_-* &quot;-&quot;??_-;_-@_-"/>
    <numFmt numFmtId="167" formatCode="#,##0.0"/>
  </numFmts>
  <fonts count="24" x14ac:knownFonts="1">
    <font>
      <sz val="11"/>
      <color theme="1"/>
      <name val="Calibri"/>
      <family val="2"/>
      <scheme val="minor"/>
    </font>
    <font>
      <sz val="11"/>
      <color theme="0"/>
      <name val="Calibri"/>
      <family val="2"/>
      <scheme val="minor"/>
    </font>
    <font>
      <b/>
      <sz val="11"/>
      <color theme="1"/>
      <name val="Arial"/>
      <family val="2"/>
    </font>
    <font>
      <sz val="11"/>
      <color theme="1"/>
      <name val="Calibri"/>
      <family val="2"/>
      <scheme val="minor"/>
    </font>
    <font>
      <b/>
      <sz val="11"/>
      <color theme="1"/>
      <name val="Calibri"/>
      <family val="2"/>
      <scheme val="minor"/>
    </font>
    <font>
      <i/>
      <sz val="11"/>
      <color theme="1"/>
      <name val="Calibri"/>
      <family val="2"/>
      <scheme val="minor"/>
    </font>
    <font>
      <i/>
      <sz val="8"/>
      <color rgb="FF44546A"/>
      <name val="Arial"/>
      <family val="2"/>
    </font>
    <font>
      <i/>
      <sz val="9"/>
      <color rgb="FF005670"/>
      <name val="Arial"/>
      <family val="2"/>
    </font>
    <font>
      <b/>
      <sz val="12"/>
      <name val="Times New Roman"/>
      <family val="1"/>
    </font>
    <font>
      <b/>
      <sz val="11"/>
      <name val="Calibri"/>
      <family val="2"/>
      <scheme val="minor"/>
    </font>
    <font>
      <sz val="11"/>
      <name val="Calibri"/>
      <family val="2"/>
      <scheme val="minor"/>
    </font>
    <font>
      <sz val="11"/>
      <name val="Calibri"/>
      <family val="2"/>
    </font>
    <font>
      <b/>
      <sz val="12"/>
      <color rgb="FF005670"/>
      <name val="Arial"/>
      <family val="2"/>
    </font>
    <font>
      <b/>
      <i/>
      <sz val="11"/>
      <color theme="1"/>
      <name val="Calibri"/>
      <family val="2"/>
      <scheme val="minor"/>
    </font>
    <font>
      <i/>
      <sz val="12"/>
      <color rgb="FF44546A"/>
      <name val="Arial"/>
      <family val="2"/>
    </font>
    <font>
      <b/>
      <sz val="12"/>
      <name val="Calibri"/>
      <family val="2"/>
    </font>
    <font>
      <sz val="12"/>
      <color theme="1"/>
      <name val="Calibri"/>
      <family val="2"/>
      <scheme val="minor"/>
    </font>
    <font>
      <b/>
      <sz val="12"/>
      <color theme="1"/>
      <name val="Calibri"/>
      <family val="2"/>
      <scheme val="minor"/>
    </font>
    <font>
      <i/>
      <sz val="12"/>
      <color theme="1"/>
      <name val="Calibri"/>
      <family val="2"/>
      <scheme val="minor"/>
    </font>
    <font>
      <b/>
      <i/>
      <sz val="12"/>
      <color theme="1"/>
      <name val="Calibri"/>
      <family val="2"/>
      <scheme val="minor"/>
    </font>
    <font>
      <sz val="11"/>
      <color rgb="FF005670"/>
      <name val="Calibri"/>
      <family val="2"/>
      <scheme val="minor"/>
    </font>
    <font>
      <sz val="9"/>
      <color rgb="FF333333"/>
      <name val="Arial"/>
      <family val="2"/>
    </font>
    <font>
      <b/>
      <sz val="11"/>
      <color rgb="FF005670"/>
      <name val="Arial"/>
      <family val="2"/>
    </font>
    <font>
      <sz val="7"/>
      <color rgb="FF333333"/>
      <name val="Arial"/>
      <family val="2"/>
    </font>
  </fonts>
  <fills count="11">
    <fill>
      <patternFill patternType="none"/>
    </fill>
    <fill>
      <patternFill patternType="gray125"/>
    </fill>
    <fill>
      <patternFill patternType="solid">
        <fgColor theme="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9" tint="0.79998168889431442"/>
        <bgColor indexed="64"/>
      </patternFill>
    </fill>
    <fill>
      <patternFill patternType="solid">
        <fgColor rgb="FFC6E0B4"/>
        <bgColor indexed="64"/>
      </patternFill>
    </fill>
    <fill>
      <patternFill patternType="solid">
        <fgColor rgb="FFA9D08E"/>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s>
  <cellStyleXfs count="5">
    <xf numFmtId="0" fontId="0" fillId="0" borderId="0"/>
    <xf numFmtId="0" fontId="1" fillId="2"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9" fontId="3" fillId="0" borderId="0" applyFont="0" applyFill="0" applyBorder="0" applyAlignment="0" applyProtection="0"/>
  </cellStyleXfs>
  <cellXfs count="179">
    <xf numFmtId="0" fontId="0" fillId="0" borderId="0" xfId="0"/>
    <xf numFmtId="0" fontId="0" fillId="3" borderId="0" xfId="0" applyFill="1"/>
    <xf numFmtId="0" fontId="4" fillId="4" borderId="8"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0" fillId="0" borderId="12" xfId="0" applyBorder="1"/>
    <xf numFmtId="164" fontId="0" fillId="8" borderId="10" xfId="3" applyNumberFormat="1" applyFont="1" applyFill="1" applyBorder="1" applyAlignment="1">
      <alignment horizontal="right" vertical="center" indent="1"/>
    </xf>
    <xf numFmtId="164" fontId="0" fillId="3" borderId="0" xfId="2" applyNumberFormat="1" applyFont="1" applyFill="1" applyBorder="1" applyAlignment="1">
      <alignment horizontal="right" vertical="center" indent="1"/>
    </xf>
    <xf numFmtId="164" fontId="0" fillId="8" borderId="0" xfId="3" applyNumberFormat="1" applyFont="1" applyFill="1" applyBorder="1" applyAlignment="1">
      <alignment horizontal="right" vertical="center" indent="1"/>
    </xf>
    <xf numFmtId="164" fontId="4" fillId="4" borderId="1" xfId="1" applyNumberFormat="1" applyFont="1" applyFill="1" applyBorder="1" applyAlignment="1">
      <alignment horizontal="right" vertical="center" indent="1"/>
    </xf>
    <xf numFmtId="164" fontId="0" fillId="8" borderId="0" xfId="2" applyNumberFormat="1" applyFont="1" applyFill="1" applyBorder="1" applyAlignment="1">
      <alignment horizontal="right" vertical="center" indent="1"/>
    </xf>
    <xf numFmtId="164" fontId="0" fillId="3" borderId="0" xfId="3" applyNumberFormat="1" applyFont="1" applyFill="1" applyBorder="1" applyAlignment="1">
      <alignment horizontal="right" vertical="center" indent="1"/>
    </xf>
    <xf numFmtId="164" fontId="4" fillId="4" borderId="7" xfId="1" applyNumberFormat="1" applyFont="1" applyFill="1" applyBorder="1" applyAlignment="1">
      <alignment horizontal="right" vertical="center" indent="1"/>
    </xf>
    <xf numFmtId="164" fontId="0" fillId="3" borderId="1" xfId="3" applyNumberFormat="1" applyFont="1" applyFill="1" applyBorder="1" applyAlignment="1">
      <alignment horizontal="right" vertical="center" indent="1"/>
    </xf>
    <xf numFmtId="164" fontId="0" fillId="8" borderId="11" xfId="3" applyNumberFormat="1" applyFont="1" applyFill="1" applyBorder="1" applyAlignment="1">
      <alignment horizontal="right" vertical="center" indent="1"/>
    </xf>
    <xf numFmtId="164" fontId="0" fillId="3" borderId="3" xfId="2" applyNumberFormat="1" applyFont="1" applyFill="1" applyBorder="1" applyAlignment="1">
      <alignment horizontal="right" vertical="center" indent="1"/>
    </xf>
    <xf numFmtId="164" fontId="0" fillId="8" borderId="3" xfId="3" applyNumberFormat="1" applyFont="1" applyFill="1" applyBorder="1" applyAlignment="1">
      <alignment horizontal="right" vertical="center" indent="1"/>
    </xf>
    <xf numFmtId="164" fontId="4" fillId="4" borderId="4" xfId="1" applyNumberFormat="1" applyFont="1" applyFill="1" applyBorder="1" applyAlignment="1">
      <alignment horizontal="right" vertical="center" indent="1"/>
    </xf>
    <xf numFmtId="164" fontId="0" fillId="8" borderId="3" xfId="2" applyNumberFormat="1" applyFont="1" applyFill="1" applyBorder="1" applyAlignment="1">
      <alignment horizontal="right" vertical="center" indent="1"/>
    </xf>
    <xf numFmtId="164" fontId="0" fillId="3" borderId="3" xfId="3" applyNumberFormat="1" applyFont="1" applyFill="1" applyBorder="1" applyAlignment="1">
      <alignment horizontal="right" vertical="center" indent="1"/>
    </xf>
    <xf numFmtId="164" fontId="0" fillId="3" borderId="4" xfId="3" applyNumberFormat="1" applyFont="1" applyFill="1" applyBorder="1" applyAlignment="1">
      <alignment horizontal="right" vertical="center" indent="1"/>
    </xf>
    <xf numFmtId="0" fontId="7" fillId="0" borderId="0" xfId="0" applyFont="1" applyAlignment="1">
      <alignment horizontal="left" vertical="center"/>
    </xf>
    <xf numFmtId="0" fontId="8" fillId="3" borderId="3" xfId="0" applyFont="1" applyFill="1" applyBorder="1" applyAlignment="1">
      <alignment horizontal="left" vertical="center"/>
    </xf>
    <xf numFmtId="0" fontId="10" fillId="3" borderId="4" xfId="0" applyFont="1" applyFill="1" applyBorder="1" applyAlignment="1">
      <alignment vertical="top"/>
    </xf>
    <xf numFmtId="0" fontId="10" fillId="5" borderId="1" xfId="3" applyFont="1" applyFill="1" applyBorder="1" applyAlignment="1">
      <alignment horizontal="center" vertical="center"/>
    </xf>
    <xf numFmtId="0" fontId="10" fillId="5" borderId="1" xfId="3" applyFont="1" applyFill="1" applyBorder="1" applyAlignment="1">
      <alignment horizontal="center" vertical="center" wrapText="1"/>
    </xf>
    <xf numFmtId="0" fontId="10" fillId="5" borderId="4" xfId="3" applyFont="1" applyFill="1" applyBorder="1" applyAlignment="1">
      <alignment horizontal="center" vertical="center" wrapText="1"/>
    </xf>
    <xf numFmtId="0" fontId="10" fillId="4" borderId="9" xfId="1" applyFont="1" applyFill="1" applyBorder="1" applyAlignment="1">
      <alignment horizontal="left" vertical="center"/>
    </xf>
    <xf numFmtId="3" fontId="11" fillId="8" borderId="0" xfId="0" applyNumberFormat="1" applyFont="1" applyFill="1" applyAlignment="1">
      <alignment horizontal="center" vertical="center"/>
    </xf>
    <xf numFmtId="9" fontId="11" fillId="8" borderId="0" xfId="0" applyNumberFormat="1" applyFont="1" applyFill="1" applyAlignment="1">
      <alignment horizontal="center" vertical="center"/>
    </xf>
    <xf numFmtId="9" fontId="11" fillId="8" borderId="3" xfId="0" applyNumberFormat="1" applyFont="1" applyFill="1" applyBorder="1" applyAlignment="1">
      <alignment horizontal="center" vertical="center"/>
    </xf>
    <xf numFmtId="0" fontId="10" fillId="4" borderId="5" xfId="1" applyFont="1" applyFill="1" applyBorder="1" applyAlignment="1">
      <alignment horizontal="left" vertical="center"/>
    </xf>
    <xf numFmtId="3" fontId="11" fillId="3" borderId="0" xfId="0" applyNumberFormat="1" applyFont="1" applyFill="1" applyAlignment="1">
      <alignment horizontal="center" vertical="center"/>
    </xf>
    <xf numFmtId="9" fontId="11" fillId="3" borderId="0" xfId="0" applyNumberFormat="1" applyFont="1" applyFill="1" applyAlignment="1">
      <alignment horizontal="center" vertical="center"/>
    </xf>
    <xf numFmtId="9" fontId="11" fillId="3" borderId="3" xfId="0" applyNumberFormat="1" applyFont="1" applyFill="1" applyBorder="1" applyAlignment="1">
      <alignment horizontal="center" vertical="center"/>
    </xf>
    <xf numFmtId="0" fontId="10" fillId="4" borderId="6" xfId="1" applyFont="1" applyFill="1" applyBorder="1" applyAlignment="1">
      <alignment horizontal="left" vertical="center"/>
    </xf>
    <xf numFmtId="3" fontId="11" fillId="3" borderId="13" xfId="0" applyNumberFormat="1" applyFont="1" applyFill="1" applyBorder="1" applyAlignment="1">
      <alignment horizontal="center" vertical="center"/>
    </xf>
    <xf numFmtId="9" fontId="11" fillId="3" borderId="1" xfId="0" applyNumberFormat="1" applyFont="1" applyFill="1" applyBorder="1" applyAlignment="1">
      <alignment horizontal="center" vertical="center"/>
    </xf>
    <xf numFmtId="9" fontId="11" fillId="3" borderId="4" xfId="0" applyNumberFormat="1" applyFont="1" applyFill="1" applyBorder="1" applyAlignment="1">
      <alignment horizontal="center" vertical="center"/>
    </xf>
    <xf numFmtId="0" fontId="2" fillId="0" borderId="0" xfId="0" applyFont="1" applyAlignment="1">
      <alignment vertical="center" wrapText="1"/>
    </xf>
    <xf numFmtId="0" fontId="12" fillId="0" borderId="0" xfId="0" applyFont="1" applyAlignment="1">
      <alignment horizontal="left" vertical="center"/>
    </xf>
    <xf numFmtId="3" fontId="0" fillId="0" borderId="0" xfId="0" applyNumberFormat="1"/>
    <xf numFmtId="165" fontId="3" fillId="3" borderId="0" xfId="3" applyNumberFormat="1" applyFill="1" applyBorder="1" applyAlignment="1">
      <alignment horizontal="center" vertical="center" wrapText="1"/>
    </xf>
    <xf numFmtId="9" fontId="0" fillId="0" borderId="0" xfId="4" applyFont="1"/>
    <xf numFmtId="0" fontId="0" fillId="0" borderId="2" xfId="0" applyBorder="1" applyAlignment="1">
      <alignment horizontal="center" vertical="center" wrapText="1"/>
    </xf>
    <xf numFmtId="0" fontId="0" fillId="0" borderId="2" xfId="0" applyBorder="1"/>
    <xf numFmtId="3" fontId="0" fillId="0" borderId="2" xfId="0" applyNumberFormat="1" applyBorder="1"/>
    <xf numFmtId="164" fontId="0" fillId="0" borderId="2" xfId="0" applyNumberFormat="1" applyBorder="1"/>
    <xf numFmtId="0" fontId="6" fillId="0" borderId="0" xfId="0" applyFont="1" applyAlignment="1">
      <alignment horizontal="left" vertical="center"/>
    </xf>
    <xf numFmtId="0" fontId="7" fillId="0" borderId="0" xfId="0" applyFont="1" applyAlignment="1">
      <alignment horizontal="left" vertical="center" wrapText="1"/>
    </xf>
    <xf numFmtId="0" fontId="2" fillId="0" borderId="0" xfId="0" applyFont="1" applyAlignment="1">
      <alignment horizontal="center" vertical="center"/>
    </xf>
    <xf numFmtId="0" fontId="1" fillId="3" borderId="0" xfId="0" applyFont="1" applyFill="1"/>
    <xf numFmtId="0" fontId="0" fillId="3" borderId="0" xfId="0" applyFill="1" applyAlignment="1">
      <alignment wrapText="1"/>
    </xf>
    <xf numFmtId="0" fontId="13" fillId="0" borderId="2" xfId="0" applyFont="1" applyBorder="1" applyAlignment="1">
      <alignment horizontal="center" vertical="center" wrapText="1"/>
    </xf>
    <xf numFmtId="3" fontId="5" fillId="0" borderId="2" xfId="0" applyNumberFormat="1" applyFont="1" applyBorder="1"/>
    <xf numFmtId="3" fontId="13" fillId="0" borderId="2" xfId="0" applyNumberFormat="1" applyFont="1" applyBorder="1"/>
    <xf numFmtId="166" fontId="0" fillId="3" borderId="0" xfId="0" applyNumberFormat="1" applyFill="1"/>
    <xf numFmtId="0" fontId="5" fillId="0" borderId="2" xfId="0" applyFont="1" applyBorder="1" applyAlignment="1">
      <alignment vertical="center"/>
    </xf>
    <xf numFmtId="3" fontId="5" fillId="0" borderId="2" xfId="0" applyNumberFormat="1" applyFont="1" applyBorder="1" applyAlignment="1">
      <alignment vertical="center"/>
    </xf>
    <xf numFmtId="164" fontId="5" fillId="0" borderId="2" xfId="4" applyNumberFormat="1" applyFont="1" applyFill="1" applyBorder="1" applyAlignment="1">
      <alignment vertical="center"/>
    </xf>
    <xf numFmtId="0" fontId="12" fillId="0" borderId="0" xfId="0" applyFont="1" applyAlignment="1">
      <alignment vertical="center"/>
    </xf>
    <xf numFmtId="0" fontId="4" fillId="4" borderId="14" xfId="1" applyFont="1" applyFill="1" applyBorder="1" applyAlignment="1">
      <alignment horizontal="center" vertical="center" wrapText="1"/>
    </xf>
    <xf numFmtId="0" fontId="0" fillId="5" borderId="9" xfId="3" applyFont="1" applyFill="1" applyBorder="1" applyAlignment="1">
      <alignment vertical="center"/>
    </xf>
    <xf numFmtId="3" fontId="0" fillId="8" borderId="10" xfId="3" applyNumberFormat="1" applyFont="1" applyFill="1" applyBorder="1" applyAlignment="1">
      <alignment horizontal="right" vertical="center" indent="3"/>
    </xf>
    <xf numFmtId="3" fontId="0" fillId="8" borderId="15" xfId="3" applyNumberFormat="1" applyFont="1" applyFill="1" applyBorder="1" applyAlignment="1">
      <alignment horizontal="right" vertical="center" indent="2"/>
    </xf>
    <xf numFmtId="0" fontId="0" fillId="5" borderId="5" xfId="2" applyFont="1" applyFill="1" applyBorder="1" applyAlignment="1">
      <alignment vertical="center"/>
    </xf>
    <xf numFmtId="3" fontId="0" fillId="3" borderId="0" xfId="2" applyNumberFormat="1" applyFont="1" applyFill="1" applyBorder="1" applyAlignment="1">
      <alignment horizontal="right" vertical="center" indent="3"/>
    </xf>
    <xf numFmtId="3" fontId="0" fillId="3" borderId="12" xfId="2" applyNumberFormat="1" applyFont="1" applyFill="1" applyBorder="1" applyAlignment="1">
      <alignment horizontal="right" vertical="center" indent="2"/>
    </xf>
    <xf numFmtId="0" fontId="0" fillId="5" borderId="5" xfId="3" applyFont="1" applyFill="1" applyBorder="1" applyAlignment="1">
      <alignment vertical="center"/>
    </xf>
    <xf numFmtId="3" fontId="0" fillId="8" borderId="0" xfId="3" applyNumberFormat="1" applyFont="1" applyFill="1" applyBorder="1" applyAlignment="1">
      <alignment horizontal="right" vertical="center" indent="3"/>
    </xf>
    <xf numFmtId="3" fontId="0" fillId="8" borderId="12" xfId="3" applyNumberFormat="1" applyFont="1" applyFill="1" applyBorder="1" applyAlignment="1">
      <alignment horizontal="right" vertical="center" indent="2"/>
    </xf>
    <xf numFmtId="0" fontId="4" fillId="4" borderId="6" xfId="1" applyFont="1" applyFill="1" applyBorder="1" applyAlignment="1">
      <alignment vertical="center"/>
    </xf>
    <xf numFmtId="3" fontId="4" fillId="4" borderId="1" xfId="1" applyNumberFormat="1" applyFont="1" applyFill="1" applyBorder="1" applyAlignment="1">
      <alignment horizontal="right" vertical="center" indent="3"/>
    </xf>
    <xf numFmtId="3" fontId="4" fillId="4" borderId="13" xfId="1" applyNumberFormat="1" applyFont="1" applyFill="1" applyBorder="1" applyAlignment="1">
      <alignment horizontal="right" vertical="center" indent="2"/>
    </xf>
    <xf numFmtId="3" fontId="0" fillId="8" borderId="0" xfId="2" applyNumberFormat="1" applyFont="1" applyFill="1" applyBorder="1" applyAlignment="1">
      <alignment horizontal="right" vertical="center" indent="3"/>
    </xf>
    <xf numFmtId="3" fontId="0" fillId="8" borderId="12" xfId="2" applyNumberFormat="1" applyFont="1" applyFill="1" applyBorder="1" applyAlignment="1">
      <alignment horizontal="right" vertical="center" indent="2"/>
    </xf>
    <xf numFmtId="3" fontId="0" fillId="3" borderId="0" xfId="3" applyNumberFormat="1" applyFont="1" applyFill="1" applyBorder="1" applyAlignment="1">
      <alignment horizontal="right" vertical="center" indent="3"/>
    </xf>
    <xf numFmtId="3" fontId="0" fillId="3" borderId="12" xfId="3" applyNumberFormat="1" applyFont="1" applyFill="1" applyBorder="1" applyAlignment="1">
      <alignment horizontal="right" vertical="center" indent="2"/>
    </xf>
    <xf numFmtId="0" fontId="4" fillId="4" borderId="2" xfId="1" applyFont="1" applyFill="1" applyBorder="1" applyAlignment="1">
      <alignment vertical="center"/>
    </xf>
    <xf numFmtId="3" fontId="4" fillId="4" borderId="7" xfId="1" applyNumberFormat="1" applyFont="1" applyFill="1" applyBorder="1" applyAlignment="1">
      <alignment horizontal="right" vertical="center" indent="3"/>
    </xf>
    <xf numFmtId="3" fontId="4" fillId="4" borderId="14" xfId="1" applyNumberFormat="1" applyFont="1" applyFill="1" applyBorder="1" applyAlignment="1">
      <alignment horizontal="right" vertical="center" indent="2"/>
    </xf>
    <xf numFmtId="164" fontId="4" fillId="4" borderId="8" xfId="1" applyNumberFormat="1" applyFont="1" applyFill="1" applyBorder="1" applyAlignment="1">
      <alignment horizontal="right" vertical="center" indent="1"/>
    </xf>
    <xf numFmtId="0" fontId="0" fillId="5" borderId="5" xfId="2" applyFont="1" applyFill="1" applyBorder="1" applyAlignment="1">
      <alignment horizontal="left" vertical="center" wrapText="1"/>
    </xf>
    <xf numFmtId="0" fontId="0" fillId="5" borderId="6" xfId="3" applyFont="1" applyFill="1" applyBorder="1" applyAlignment="1">
      <alignment vertical="center"/>
    </xf>
    <xf numFmtId="3" fontId="0" fillId="3" borderId="1" xfId="3" applyNumberFormat="1" applyFont="1" applyFill="1" applyBorder="1" applyAlignment="1">
      <alignment horizontal="right" vertical="center" indent="3"/>
    </xf>
    <xf numFmtId="3" fontId="0" fillId="3" borderId="13" xfId="3" applyNumberFormat="1" applyFont="1" applyFill="1" applyBorder="1" applyAlignment="1">
      <alignment horizontal="right" vertical="center" indent="2"/>
    </xf>
    <xf numFmtId="3" fontId="1" fillId="3" borderId="0" xfId="0" applyNumberFormat="1" applyFont="1" applyFill="1"/>
    <xf numFmtId="9" fontId="1" fillId="3" borderId="0" xfId="4" applyFont="1" applyFill="1"/>
    <xf numFmtId="0" fontId="14" fillId="0" borderId="0" xfId="0" applyFont="1" applyAlignment="1">
      <alignment horizontal="left" vertical="center"/>
    </xf>
    <xf numFmtId="0" fontId="16" fillId="3" borderId="0" xfId="0" applyFont="1" applyFill="1"/>
    <xf numFmtId="0" fontId="17" fillId="10" borderId="2" xfId="0" applyFont="1" applyFill="1" applyBorder="1" applyAlignment="1">
      <alignment horizontal="center" vertical="center" wrapText="1"/>
    </xf>
    <xf numFmtId="0" fontId="16" fillId="5" borderId="2" xfId="0" applyFont="1" applyFill="1" applyBorder="1"/>
    <xf numFmtId="3" fontId="16" fillId="5" borderId="2" xfId="0" applyNumberFormat="1" applyFont="1" applyFill="1" applyBorder="1"/>
    <xf numFmtId="3" fontId="17" fillId="5" borderId="2" xfId="0" applyNumberFormat="1" applyFont="1" applyFill="1" applyBorder="1"/>
    <xf numFmtId="0" fontId="16" fillId="3" borderId="2" xfId="0" applyFont="1" applyFill="1" applyBorder="1"/>
    <xf numFmtId="164" fontId="18" fillId="3" borderId="2" xfId="4" applyNumberFormat="1" applyFont="1" applyFill="1" applyBorder="1"/>
    <xf numFmtId="164" fontId="19" fillId="3" borderId="2" xfId="4" applyNumberFormat="1" applyFont="1" applyFill="1" applyBorder="1"/>
    <xf numFmtId="0" fontId="16" fillId="3" borderId="2" xfId="0" applyFont="1" applyFill="1" applyBorder="1" applyAlignment="1">
      <alignment vertical="center"/>
    </xf>
    <xf numFmtId="164" fontId="18" fillId="3" borderId="2" xfId="4" applyNumberFormat="1" applyFont="1" applyFill="1" applyBorder="1" applyAlignment="1">
      <alignment vertical="center"/>
    </xf>
    <xf numFmtId="164" fontId="19" fillId="3" borderId="2" xfId="4" applyNumberFormat="1" applyFont="1" applyFill="1" applyBorder="1" applyAlignment="1">
      <alignment vertical="center"/>
    </xf>
    <xf numFmtId="3" fontId="16" fillId="5" borderId="2" xfId="0" applyNumberFormat="1" applyFont="1" applyFill="1" applyBorder="1" applyAlignment="1">
      <alignment horizontal="right" vertical="center"/>
    </xf>
    <xf numFmtId="3" fontId="16" fillId="5" borderId="2" xfId="0" applyNumberFormat="1" applyFont="1" applyFill="1" applyBorder="1" applyAlignment="1">
      <alignment horizontal="right" vertical="center" wrapText="1"/>
    </xf>
    <xf numFmtId="3" fontId="17" fillId="5" borderId="2" xfId="1" applyNumberFormat="1" applyFont="1" applyFill="1" applyBorder="1" applyAlignment="1">
      <alignment horizontal="right" vertical="center" wrapText="1"/>
    </xf>
    <xf numFmtId="3" fontId="16" fillId="5" borderId="2" xfId="1" applyNumberFormat="1" applyFont="1" applyFill="1" applyBorder="1" applyAlignment="1">
      <alignment horizontal="right" vertical="center" wrapText="1"/>
    </xf>
    <xf numFmtId="0" fontId="16" fillId="5" borderId="2" xfId="0" applyFont="1" applyFill="1" applyBorder="1" applyAlignment="1">
      <alignment wrapText="1"/>
    </xf>
    <xf numFmtId="164" fontId="16" fillId="5" borderId="2" xfId="0" applyNumberFormat="1" applyFont="1" applyFill="1" applyBorder="1" applyAlignment="1">
      <alignment horizontal="right" vertical="center" wrapText="1"/>
    </xf>
    <xf numFmtId="0" fontId="4" fillId="0" borderId="15" xfId="1" applyFont="1" applyFill="1" applyBorder="1" applyAlignment="1">
      <alignment horizontal="center" vertical="center"/>
    </xf>
    <xf numFmtId="165" fontId="10" fillId="0" borderId="10" xfId="3" applyNumberFormat="1" applyFont="1" applyFill="1" applyBorder="1" applyAlignment="1">
      <alignment horizontal="center" vertical="center" wrapText="1"/>
    </xf>
    <xf numFmtId="165" fontId="3" fillId="0" borderId="10" xfId="3" applyNumberFormat="1" applyFill="1" applyBorder="1" applyAlignment="1">
      <alignment horizontal="center" vertical="center" wrapText="1"/>
    </xf>
    <xf numFmtId="165" fontId="3" fillId="0" borderId="11" xfId="3" applyNumberFormat="1" applyFill="1" applyBorder="1" applyAlignment="1">
      <alignment horizontal="center" vertical="center" wrapText="1"/>
    </xf>
    <xf numFmtId="0" fontId="4" fillId="9" borderId="12" xfId="1" applyFont="1" applyFill="1" applyBorder="1" applyAlignment="1">
      <alignment horizontal="center" vertical="center"/>
    </xf>
    <xf numFmtId="165" fontId="10" fillId="9" borderId="0" xfId="3" applyNumberFormat="1" applyFont="1" applyFill="1" applyBorder="1" applyAlignment="1">
      <alignment horizontal="center" vertical="center" wrapText="1"/>
    </xf>
    <xf numFmtId="165" fontId="3" fillId="9" borderId="0" xfId="3" applyNumberFormat="1" applyFill="1" applyBorder="1" applyAlignment="1">
      <alignment horizontal="center" vertical="center" wrapText="1"/>
    </xf>
    <xf numFmtId="165" fontId="3" fillId="9" borderId="3" xfId="3" applyNumberFormat="1" applyFill="1" applyBorder="1" applyAlignment="1">
      <alignment horizontal="center" vertical="center" wrapText="1"/>
    </xf>
    <xf numFmtId="0" fontId="4" fillId="0" borderId="13" xfId="1" applyFont="1" applyFill="1" applyBorder="1" applyAlignment="1">
      <alignment horizontal="center" vertical="center"/>
    </xf>
    <xf numFmtId="165" fontId="10" fillId="0" borderId="1" xfId="3" applyNumberFormat="1" applyFont="1" applyFill="1" applyBorder="1" applyAlignment="1">
      <alignment horizontal="center" vertical="center" wrapText="1"/>
    </xf>
    <xf numFmtId="165" fontId="3" fillId="0" borderId="1" xfId="3" applyNumberFormat="1" applyFill="1" applyBorder="1" applyAlignment="1">
      <alignment horizontal="center" vertical="center" wrapText="1"/>
    </xf>
    <xf numFmtId="165" fontId="3" fillId="0" borderId="4" xfId="3" applyNumberFormat="1" applyFill="1" applyBorder="1" applyAlignment="1">
      <alignment horizontal="center" vertical="center" wrapText="1"/>
    </xf>
    <xf numFmtId="165" fontId="10" fillId="0" borderId="11" xfId="3" applyNumberFormat="1" applyFont="1" applyFill="1" applyBorder="1" applyAlignment="1">
      <alignment horizontal="center" vertical="center" wrapText="1"/>
    </xf>
    <xf numFmtId="165" fontId="10" fillId="9" borderId="3" xfId="3" applyNumberFormat="1" applyFont="1" applyFill="1" applyBorder="1" applyAlignment="1">
      <alignment horizontal="center" vertical="center" wrapText="1"/>
    </xf>
    <xf numFmtId="165" fontId="10" fillId="0" borderId="4" xfId="3" applyNumberFormat="1" applyFont="1" applyFill="1" applyBorder="1" applyAlignment="1">
      <alignment horizontal="center" vertical="center" wrapText="1"/>
    </xf>
    <xf numFmtId="0" fontId="20" fillId="0" borderId="0" xfId="0" applyFont="1"/>
    <xf numFmtId="165" fontId="0" fillId="0" borderId="0" xfId="0" applyNumberFormat="1"/>
    <xf numFmtId="167" fontId="0" fillId="0" borderId="0" xfId="0" applyNumberFormat="1"/>
    <xf numFmtId="0" fontId="0" fillId="0" borderId="0" xfId="0" applyAlignment="1">
      <alignment horizontal="center"/>
    </xf>
    <xf numFmtId="0" fontId="7" fillId="0" borderId="0" xfId="0" applyFont="1" applyAlignment="1">
      <alignment vertical="top"/>
    </xf>
    <xf numFmtId="164" fontId="0" fillId="3" borderId="0" xfId="4" applyNumberFormat="1" applyFont="1" applyFill="1" applyBorder="1"/>
    <xf numFmtId="164" fontId="0" fillId="0" borderId="2" xfId="4" applyNumberFormat="1" applyFont="1" applyBorder="1"/>
    <xf numFmtId="164" fontId="0" fillId="0" borderId="6" xfId="4" applyNumberFormat="1" applyFont="1" applyBorder="1"/>
    <xf numFmtId="0" fontId="0" fillId="0" borderId="8" xfId="0" applyBorder="1"/>
    <xf numFmtId="0" fontId="0" fillId="0" borderId="14" xfId="0" applyBorder="1" applyAlignment="1">
      <alignment horizontal="center"/>
    </xf>
    <xf numFmtId="164" fontId="0" fillId="0" borderId="5" xfId="4" applyNumberFormat="1" applyFont="1" applyBorder="1"/>
    <xf numFmtId="3" fontId="0" fillId="0" borderId="5" xfId="0" applyNumberFormat="1" applyBorder="1"/>
    <xf numFmtId="0" fontId="0" fillId="0" borderId="16" xfId="0" applyBorder="1" applyAlignment="1">
      <alignment horizontal="center"/>
    </xf>
    <xf numFmtId="164" fontId="10" fillId="0" borderId="5" xfId="4" applyNumberFormat="1" applyFont="1" applyBorder="1"/>
    <xf numFmtId="49" fontId="21" fillId="0" borderId="12" xfId="0" applyNumberFormat="1" applyFont="1" applyBorder="1" applyAlignment="1">
      <alignment horizontal="left"/>
    </xf>
    <xf numFmtId="164" fontId="10" fillId="0" borderId="5" xfId="4" applyNumberFormat="1" applyFont="1" applyFill="1" applyBorder="1"/>
    <xf numFmtId="0" fontId="22" fillId="0" borderId="0" xfId="0" applyFont="1" applyAlignment="1">
      <alignment horizontal="center"/>
    </xf>
    <xf numFmtId="0" fontId="9" fillId="3" borderId="0"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4" borderId="13" xfId="1"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3" borderId="0" xfId="1" applyFont="1" applyFill="1" applyBorder="1" applyAlignment="1">
      <alignment horizontal="center" vertical="center"/>
    </xf>
    <xf numFmtId="0" fontId="7" fillId="0" borderId="0" xfId="0" applyFont="1" applyAlignment="1">
      <alignment horizontal="left" vertical="center"/>
    </xf>
    <xf numFmtId="0" fontId="12" fillId="0" borderId="0" xfId="0" applyFont="1" applyAlignment="1">
      <alignment horizontal="center" vertical="center"/>
    </xf>
    <xf numFmtId="0" fontId="23" fillId="0" borderId="0" xfId="0" applyFont="1" applyBorder="1" applyAlignment="1">
      <alignment horizontal="center" vertical="center" wrapText="1"/>
    </xf>
    <xf numFmtId="0" fontId="4" fillId="4" borderId="10"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4" fillId="4" borderId="9" xfId="1" applyFont="1" applyFill="1" applyBorder="1" applyAlignment="1">
      <alignment horizontal="center" vertical="center" wrapText="1"/>
    </xf>
    <xf numFmtId="165" fontId="4" fillId="0" borderId="9" xfId="1" applyNumberFormat="1" applyFont="1" applyFill="1" applyBorder="1" applyAlignment="1">
      <alignment horizontal="center" vertical="center"/>
    </xf>
    <xf numFmtId="165" fontId="4" fillId="9" borderId="5" xfId="1" applyNumberFormat="1" applyFont="1" applyFill="1" applyBorder="1" applyAlignment="1">
      <alignment horizontal="center" vertical="center"/>
    </xf>
    <xf numFmtId="165" fontId="4" fillId="0" borderId="6" xfId="1" applyNumberFormat="1" applyFont="1" applyFill="1" applyBorder="1" applyAlignment="1">
      <alignment horizontal="center" vertical="center"/>
    </xf>
    <xf numFmtId="0" fontId="7" fillId="0" borderId="0" xfId="0" applyFont="1" applyAlignment="1">
      <alignment horizontal="left" vertical="center"/>
    </xf>
    <xf numFmtId="0" fontId="5" fillId="3" borderId="3" xfId="0" applyFont="1" applyFill="1" applyBorder="1" applyAlignment="1">
      <alignment horizontal="center" vertical="center" wrapText="1"/>
    </xf>
    <xf numFmtId="0" fontId="12" fillId="0" borderId="0" xfId="0" applyFont="1" applyAlignment="1">
      <alignment horizontal="center" vertical="center"/>
    </xf>
    <xf numFmtId="0" fontId="15" fillId="10" borderId="2" xfId="0" applyFont="1" applyFill="1" applyBorder="1" applyAlignment="1">
      <alignment horizontal="center" vertical="center"/>
    </xf>
    <xf numFmtId="0" fontId="5" fillId="0" borderId="1" xfId="0" applyFont="1" applyBorder="1" applyAlignment="1">
      <alignment horizontal="center"/>
    </xf>
    <xf numFmtId="0" fontId="16" fillId="10" borderId="9"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9" xfId="0" applyFont="1" applyFill="1" applyBorder="1" applyAlignment="1">
      <alignment horizontal="center" vertical="center"/>
    </xf>
    <xf numFmtId="0" fontId="16" fillId="10" borderId="5" xfId="0" applyFont="1" applyFill="1" applyBorder="1" applyAlignment="1">
      <alignment horizontal="center" vertical="center"/>
    </xf>
    <xf numFmtId="0" fontId="16" fillId="10" borderId="6" xfId="0" applyFont="1" applyFill="1" applyBorder="1" applyAlignment="1">
      <alignment horizontal="center" vertical="center"/>
    </xf>
    <xf numFmtId="0" fontId="7" fillId="0" borderId="0" xfId="0" applyFont="1" applyAlignment="1">
      <alignment horizontal="left" vertical="top"/>
    </xf>
    <xf numFmtId="0" fontId="9" fillId="4" borderId="14" xfId="1" applyFont="1" applyFill="1" applyBorder="1" applyAlignment="1">
      <alignment horizontal="center" vertical="center" wrapText="1"/>
    </xf>
    <xf numFmtId="0" fontId="9" fillId="4" borderId="8" xfId="1" applyFont="1" applyFill="1" applyBorder="1" applyAlignment="1">
      <alignment horizontal="center" vertical="center" wrapText="1"/>
    </xf>
    <xf numFmtId="0" fontId="9" fillId="4" borderId="14" xfId="1" applyFont="1" applyFill="1" applyBorder="1" applyAlignment="1">
      <alignment horizontal="center" vertical="center"/>
    </xf>
    <xf numFmtId="0" fontId="9" fillId="4" borderId="8" xfId="1" applyFont="1" applyFill="1" applyBorder="1" applyAlignment="1">
      <alignment horizontal="center" vertical="center"/>
    </xf>
    <xf numFmtId="0" fontId="22" fillId="0" borderId="0" xfId="0" applyFont="1" applyAlignment="1">
      <alignment horizontal="center"/>
    </xf>
    <xf numFmtId="0" fontId="9" fillId="4" borderId="15" xfId="1" applyFont="1" applyFill="1" applyBorder="1" applyAlignment="1">
      <alignment horizontal="center" vertical="center"/>
    </xf>
    <xf numFmtId="0" fontId="9" fillId="4" borderId="11" xfId="1" applyFont="1" applyFill="1" applyBorder="1" applyAlignment="1">
      <alignment horizontal="center" vertical="center"/>
    </xf>
    <xf numFmtId="0" fontId="9" fillId="4" borderId="13" xfId="1" applyFont="1" applyFill="1" applyBorder="1" applyAlignment="1">
      <alignment horizontal="center" vertical="center"/>
    </xf>
    <xf numFmtId="0" fontId="9" fillId="4" borderId="4" xfId="1" applyFont="1" applyFill="1" applyBorder="1" applyAlignment="1">
      <alignment horizontal="center" vertical="center"/>
    </xf>
    <xf numFmtId="0" fontId="12" fillId="0" borderId="0" xfId="0" applyFont="1" applyAlignment="1">
      <alignment horizontal="center" vertical="center" wrapText="1"/>
    </xf>
    <xf numFmtId="0" fontId="9" fillId="4" borderId="0" xfId="1" applyFont="1" applyFill="1" applyBorder="1" applyAlignment="1">
      <alignment horizontal="center" vertical="center"/>
    </xf>
    <xf numFmtId="0" fontId="9" fillId="4" borderId="3"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6" xfId="1" applyFont="1" applyFill="1" applyBorder="1" applyAlignment="1">
      <alignment horizontal="center" vertical="center"/>
    </xf>
    <xf numFmtId="0" fontId="7" fillId="0" borderId="0" xfId="0" applyFont="1" applyAlignment="1">
      <alignment horizontal="left" vertical="center" wrapText="1"/>
    </xf>
    <xf numFmtId="0" fontId="12" fillId="0" borderId="0" xfId="0" applyFont="1" applyAlignment="1">
      <alignment horizontal="center" vertical="center" wrapText="1" readingOrder="1"/>
    </xf>
  </cellXfs>
  <cellStyles count="5">
    <cellStyle name="40 % - Accent1" xfId="2" builtinId="31"/>
    <cellStyle name="60 % - Accent1" xfId="3" builtinId="32"/>
    <cellStyle name="Accent1" xfId="1" builtinId="29"/>
    <cellStyle name="Normal" xfId="0" builtinId="0"/>
    <cellStyle name="Pourcentage" xfId="4" builtinId="5"/>
  </cellStyles>
  <dxfs count="0"/>
  <tableStyles count="1" defaultTableStyle="TableStyleMedium2" defaultPivotStyle="PivotStyleLight16">
    <tableStyle name="Invisible" pivot="0" table="0" count="0" xr9:uid="{91AB2892-7AB8-4252-92BC-B29C5FB85C5A}"/>
  </tableStyles>
  <colors>
    <mruColors>
      <color rgb="FF005670"/>
      <color rgb="FF44546A"/>
      <color rgb="FFC6E0B4"/>
      <color rgb="FF991E66"/>
      <color rgb="FF52AE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'Evolutions résidents étranger'!$B$1</c:f>
              <c:strCache>
                <c:ptCount val="1"/>
                <c:pt idx="0">
                  <c:v>Retraités résidant à l'étranger</c:v>
                </c:pt>
              </c:strCache>
            </c:strRef>
          </c:tx>
          <c:spPr>
            <a:solidFill>
              <a:srgbClr val="991E66"/>
            </a:solidFill>
            <a:ln>
              <a:noFill/>
            </a:ln>
            <a:effectLst/>
          </c:spPr>
          <c:invertIfNegative val="0"/>
          <c:cat>
            <c:numRef>
              <c:f>'Evolutions résidents étranger'!$A$2:$A$46</c:f>
              <c:numCache>
                <c:formatCode>General</c:formatCode>
                <c:ptCount val="4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numCache>
            </c:numRef>
          </c:cat>
          <c:val>
            <c:numRef>
              <c:f>'Evolutions résidents étranger'!$B$2:$B$46</c:f>
              <c:numCache>
                <c:formatCode>#,##0</c:formatCode>
                <c:ptCount val="45"/>
                <c:pt idx="0">
                  <c:v>231944</c:v>
                </c:pt>
                <c:pt idx="1">
                  <c:v>248781</c:v>
                </c:pt>
                <c:pt idx="2">
                  <c:v>265189</c:v>
                </c:pt>
                <c:pt idx="3">
                  <c:v>282329</c:v>
                </c:pt>
                <c:pt idx="4">
                  <c:v>303409</c:v>
                </c:pt>
                <c:pt idx="5">
                  <c:v>322670</c:v>
                </c:pt>
                <c:pt idx="6">
                  <c:v>341644</c:v>
                </c:pt>
                <c:pt idx="7">
                  <c:v>367584</c:v>
                </c:pt>
                <c:pt idx="8">
                  <c:v>395100</c:v>
                </c:pt>
                <c:pt idx="9">
                  <c:v>422287</c:v>
                </c:pt>
                <c:pt idx="10">
                  <c:v>457279</c:v>
                </c:pt>
                <c:pt idx="11">
                  <c:v>492316</c:v>
                </c:pt>
                <c:pt idx="12">
                  <c:v>533708</c:v>
                </c:pt>
                <c:pt idx="13">
                  <c:v>579228</c:v>
                </c:pt>
                <c:pt idx="14">
                  <c:v>626799</c:v>
                </c:pt>
                <c:pt idx="15">
                  <c:v>670309</c:v>
                </c:pt>
                <c:pt idx="16">
                  <c:v>717681</c:v>
                </c:pt>
                <c:pt idx="17">
                  <c:v>760667</c:v>
                </c:pt>
                <c:pt idx="18">
                  <c:v>806814</c:v>
                </c:pt>
                <c:pt idx="19">
                  <c:v>852694</c:v>
                </c:pt>
                <c:pt idx="20">
                  <c:v>892432</c:v>
                </c:pt>
                <c:pt idx="21">
                  <c:v>937920</c:v>
                </c:pt>
                <c:pt idx="22">
                  <c:v>979085</c:v>
                </c:pt>
                <c:pt idx="23">
                  <c:v>1020050</c:v>
                </c:pt>
                <c:pt idx="24">
                  <c:v>1054992</c:v>
                </c:pt>
                <c:pt idx="25">
                  <c:v>1091887</c:v>
                </c:pt>
                <c:pt idx="26">
                  <c:v>1132382</c:v>
                </c:pt>
                <c:pt idx="27">
                  <c:v>1156471</c:v>
                </c:pt>
                <c:pt idx="28">
                  <c:v>1182510</c:v>
                </c:pt>
                <c:pt idx="29">
                  <c:v>1212251</c:v>
                </c:pt>
                <c:pt idx="30">
                  <c:v>1234693</c:v>
                </c:pt>
                <c:pt idx="31">
                  <c:v>1250791</c:v>
                </c:pt>
                <c:pt idx="32">
                  <c:v>1256324</c:v>
                </c:pt>
                <c:pt idx="33">
                  <c:v>1264294</c:v>
                </c:pt>
                <c:pt idx="34">
                  <c:v>1244684</c:v>
                </c:pt>
                <c:pt idx="35">
                  <c:v>1235287</c:v>
                </c:pt>
                <c:pt idx="36">
                  <c:v>1226545</c:v>
                </c:pt>
                <c:pt idx="37">
                  <c:v>1157786</c:v>
                </c:pt>
                <c:pt idx="38">
                  <c:v>1179007</c:v>
                </c:pt>
                <c:pt idx="39">
                  <c:v>1208268</c:v>
                </c:pt>
                <c:pt idx="40">
                  <c:v>1123741</c:v>
                </c:pt>
                <c:pt idx="41">
                  <c:v>1102647</c:v>
                </c:pt>
                <c:pt idx="42">
                  <c:v>1087595</c:v>
                </c:pt>
                <c:pt idx="43">
                  <c:v>1076238</c:v>
                </c:pt>
                <c:pt idx="44">
                  <c:v>1065025</c:v>
                </c:pt>
              </c:numCache>
            </c:numRef>
          </c:val>
          <c:extLst>
            <c:ext xmlns:c16="http://schemas.microsoft.com/office/drawing/2014/chart" uri="{C3380CC4-5D6E-409C-BE32-E72D297353CC}">
              <c16:uniqueId val="{00000000-187D-4AE0-8B3A-1A548345BA84}"/>
            </c:ext>
          </c:extLst>
        </c:ser>
        <c:dLbls>
          <c:showLegendKey val="0"/>
          <c:showVal val="0"/>
          <c:showCatName val="0"/>
          <c:showSerName val="0"/>
          <c:showPercent val="0"/>
          <c:showBubbleSize val="0"/>
        </c:dLbls>
        <c:gapWidth val="219"/>
        <c:overlap val="-27"/>
        <c:axId val="512107592"/>
        <c:axId val="512109232"/>
      </c:barChart>
      <c:lineChart>
        <c:grouping val="standard"/>
        <c:varyColors val="0"/>
        <c:ser>
          <c:idx val="1"/>
          <c:order val="1"/>
          <c:tx>
            <c:strRef>
              <c:f>'Evolutions résidents étranger'!$C$1</c:f>
              <c:strCache>
                <c:ptCount val="1"/>
                <c:pt idx="0">
                  <c:v>Proportion du nombre total de retraités</c:v>
                </c:pt>
              </c:strCache>
            </c:strRef>
          </c:tx>
          <c:spPr>
            <a:ln w="28575" cap="rnd">
              <a:solidFill>
                <a:srgbClr val="52AE32"/>
              </a:solidFill>
              <a:round/>
            </a:ln>
            <a:effectLst/>
          </c:spPr>
          <c:marker>
            <c:symbol val="none"/>
          </c:marker>
          <c:cat>
            <c:numRef>
              <c:f>'Evolutions résidents étranger'!$A$2:$A$44</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'Evolutions résidents étranger'!$C$2:$C$46</c:f>
              <c:numCache>
                <c:formatCode>0.0%</c:formatCode>
                <c:ptCount val="45"/>
                <c:pt idx="0">
                  <c:v>4.6492692570818749E-2</c:v>
                </c:pt>
                <c:pt idx="1">
                  <c:v>4.8659940207074814E-2</c:v>
                </c:pt>
                <c:pt idx="2">
                  <c:v>5.083222045384015E-2</c:v>
                </c:pt>
                <c:pt idx="3">
                  <c:v>5.1847142483827206E-2</c:v>
                </c:pt>
                <c:pt idx="4">
                  <c:v>5.3099025520027751E-2</c:v>
                </c:pt>
                <c:pt idx="5">
                  <c:v>5.3761237259884687E-2</c:v>
                </c:pt>
                <c:pt idx="6">
                  <c:v>5.4315084532862198E-2</c:v>
                </c:pt>
                <c:pt idx="7">
                  <c:v>5.5900266906498783E-2</c:v>
                </c:pt>
                <c:pt idx="8">
                  <c:v>5.7570532280442947E-2</c:v>
                </c:pt>
                <c:pt idx="9">
                  <c:v>5.9002726811899164E-2</c:v>
                </c:pt>
                <c:pt idx="10">
                  <c:v>6.1131235124227905E-2</c:v>
                </c:pt>
                <c:pt idx="11">
                  <c:v>6.3290242602140737E-2</c:v>
                </c:pt>
                <c:pt idx="12">
                  <c:v>6.6002406572192834E-2</c:v>
                </c:pt>
                <c:pt idx="13">
                  <c:v>6.922398193857697E-2</c:v>
                </c:pt>
                <c:pt idx="14">
                  <c:v>7.2551899055932539E-2</c:v>
                </c:pt>
                <c:pt idx="15">
                  <c:v>7.5710281211971708E-2</c:v>
                </c:pt>
                <c:pt idx="16">
                  <c:v>7.9065001039428776E-2</c:v>
                </c:pt>
                <c:pt idx="17">
                  <c:v>8.1946836205331677E-2</c:v>
                </c:pt>
                <c:pt idx="18">
                  <c:v>8.5031079859113068E-2</c:v>
                </c:pt>
                <c:pt idx="19">
                  <c:v>8.8037201580489E-2</c:v>
                </c:pt>
                <c:pt idx="20">
                  <c:v>9.1313888524515011E-2</c:v>
                </c:pt>
                <c:pt idx="21">
                  <c:v>9.4319936983276495E-2</c:v>
                </c:pt>
                <c:pt idx="22">
                  <c:v>9.6827709110904089E-2</c:v>
                </c:pt>
                <c:pt idx="23">
                  <c:v>9.9300443198988037E-2</c:v>
                </c:pt>
                <c:pt idx="24">
                  <c:v>9.9488333749207153E-2</c:v>
                </c:pt>
                <c:pt idx="25">
                  <c:v>0.1000294714388594</c:v>
                </c:pt>
                <c:pt idx="26">
                  <c:v>0.10022877555115417</c:v>
                </c:pt>
                <c:pt idx="27">
                  <c:v>9.888665287434753E-2</c:v>
                </c:pt>
                <c:pt idx="28">
                  <c:v>9.7893247509207068E-2</c:v>
                </c:pt>
                <c:pt idx="29">
                  <c:v>9.7882707343421513E-2</c:v>
                </c:pt>
                <c:pt idx="30">
                  <c:v>9.5824906793897907E-2</c:v>
                </c:pt>
                <c:pt idx="31">
                  <c:v>9.54651513436542E-2</c:v>
                </c:pt>
                <c:pt idx="32">
                  <c:v>9.4923836466649147E-2</c:v>
                </c:pt>
                <c:pt idx="33">
                  <c:v>9.3657783074270015E-2</c:v>
                </c:pt>
                <c:pt idx="34">
                  <c:v>9.0940866853611593E-2</c:v>
                </c:pt>
                <c:pt idx="35">
                  <c:v>8.9159291141170105E-2</c:v>
                </c:pt>
                <c:pt idx="36">
                  <c:v>8.745644629116274E-2</c:v>
                </c:pt>
                <c:pt idx="37">
                  <c:v>8.1882896565049462E-2</c:v>
                </c:pt>
                <c:pt idx="38">
                  <c:v>8.2146913203487631E-2</c:v>
                </c:pt>
                <c:pt idx="39">
                  <c:v>8.3089632590098217E-2</c:v>
                </c:pt>
                <c:pt idx="40">
                  <c:v>7.6182277057178616E-2</c:v>
                </c:pt>
                <c:pt idx="41">
                  <c:v>7.4256520071266915E-2</c:v>
                </c:pt>
                <c:pt idx="42">
                  <c:v>7.1999999999999995E-2</c:v>
                </c:pt>
                <c:pt idx="43">
                  <c:v>7.0564011566004822E-2</c:v>
                </c:pt>
                <c:pt idx="44">
                  <c:v>6.9000000000000006E-2</c:v>
                </c:pt>
              </c:numCache>
            </c:numRef>
          </c:val>
          <c:smooth val="0"/>
          <c:extLst>
            <c:ext xmlns:c16="http://schemas.microsoft.com/office/drawing/2014/chart" uri="{C3380CC4-5D6E-409C-BE32-E72D297353CC}">
              <c16:uniqueId val="{00000001-187D-4AE0-8B3A-1A548345BA84}"/>
            </c:ext>
          </c:extLst>
        </c:ser>
        <c:dLbls>
          <c:showLegendKey val="0"/>
          <c:showVal val="0"/>
          <c:showCatName val="0"/>
          <c:showSerName val="0"/>
          <c:showPercent val="0"/>
          <c:showBubbleSize val="0"/>
        </c:dLbls>
        <c:marker val="1"/>
        <c:smooth val="0"/>
        <c:axId val="428269176"/>
        <c:axId val="428267208"/>
      </c:lineChart>
      <c:catAx>
        <c:axId val="512107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2109232"/>
        <c:crosses val="autoZero"/>
        <c:auto val="1"/>
        <c:lblAlgn val="ctr"/>
        <c:lblOffset val="100"/>
        <c:tickLblSkip val="1"/>
        <c:tickMarkSkip val="1"/>
        <c:noMultiLvlLbl val="0"/>
      </c:catAx>
      <c:valAx>
        <c:axId val="512109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2107592"/>
        <c:crosses val="autoZero"/>
        <c:crossBetween val="between"/>
      </c:valAx>
      <c:valAx>
        <c:axId val="428267208"/>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8269176"/>
        <c:crosses val="max"/>
        <c:crossBetween val="between"/>
      </c:valAx>
      <c:catAx>
        <c:axId val="428269176"/>
        <c:scaling>
          <c:orientation val="minMax"/>
        </c:scaling>
        <c:delete val="1"/>
        <c:axPos val="b"/>
        <c:numFmt formatCode="General" sourceLinked="1"/>
        <c:majorTickMark val="out"/>
        <c:minorTickMark val="none"/>
        <c:tickLblPos val="nextTo"/>
        <c:crossAx val="4282672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66674</xdr:colOff>
      <xdr:row>1</xdr:row>
      <xdr:rowOff>131444</xdr:rowOff>
    </xdr:from>
    <xdr:to>
      <xdr:col>12</xdr:col>
      <xdr:colOff>114299</xdr:colOff>
      <xdr:row>19</xdr:row>
      <xdr:rowOff>38099</xdr:rowOff>
    </xdr:to>
    <xdr:graphicFrame macro="">
      <xdr:nvGraphicFramePr>
        <xdr:cNvPr id="2" name="Graphique 1">
          <a:extLst>
            <a:ext uri="{FF2B5EF4-FFF2-40B4-BE49-F238E27FC236}">
              <a16:creationId xmlns:a16="http://schemas.microsoft.com/office/drawing/2014/main" id="{18BB2F27-F0DB-4784-B121-C809AB607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SPR/PSN/RECUEIL/Recueil%20donn&#233;es%202023/T1_RETRAITES/Tableaux%20PJ%20du%20recueil/1_8_R&#233;sidence%20des%20retra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eu résidence"/>
      <sheetName val="Carsat résidence et liquidation"/>
      <sheetName val="Département de résidence DP-DD"/>
      <sheetName val="Ensemble des retraités par dept"/>
      <sheetName val="Effectifs résidents étranger"/>
      <sheetName val="Résidence 10 principaux pays"/>
      <sheetName val="Pays de résidants"/>
      <sheetName val="Evolutions résidents étranger"/>
      <sheetName val="Montant global"/>
      <sheetName val="Pyramide des âges"/>
    </sheetNames>
    <sheetDataSet>
      <sheetData sheetId="0"/>
      <sheetData sheetId="1">
        <row r="27">
          <cell r="B27">
            <v>1076238</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72B1-1B8F-4D85-8866-CE3ECA5A4AEC}">
  <dimension ref="A1:P20"/>
  <sheetViews>
    <sheetView showGridLines="0" tabSelected="1" workbookViewId="0">
      <selection activeCell="I5" sqref="I5"/>
    </sheetView>
  </sheetViews>
  <sheetFormatPr baseColWidth="10" defaultColWidth="11.42578125" defaultRowHeight="15" x14ac:dyDescent="0.25"/>
  <cols>
    <col min="1" max="1" width="17.28515625" style="1" customWidth="1"/>
    <col min="2" max="9" width="13.7109375" style="1" customWidth="1"/>
    <col min="10" max="10" width="14.5703125" style="1" bestFit="1" customWidth="1"/>
    <col min="11" max="16384" width="11.42578125" style="1"/>
  </cols>
  <sheetData>
    <row r="1" spans="1:16" ht="23.25" customHeight="1" x14ac:dyDescent="0.25">
      <c r="A1" s="153" t="s">
        <v>275</v>
      </c>
      <c r="B1" s="153"/>
      <c r="C1" s="153"/>
      <c r="D1" s="153"/>
      <c r="E1" s="153"/>
      <c r="F1" s="153"/>
      <c r="G1" s="153"/>
      <c r="H1" s="153"/>
      <c r="I1" s="153"/>
      <c r="J1" s="49"/>
    </row>
    <row r="2" spans="1:16" x14ac:dyDescent="0.25">
      <c r="A2" s="47"/>
      <c r="B2" s="47"/>
      <c r="C2" s="47"/>
      <c r="D2" s="47"/>
      <c r="E2" s="47"/>
      <c r="F2" s="47"/>
      <c r="G2" s="47"/>
      <c r="H2" s="47"/>
      <c r="I2" s="47"/>
      <c r="J2" s="47"/>
      <c r="L2" s="50"/>
      <c r="M2" s="50"/>
      <c r="N2" s="50"/>
    </row>
    <row r="3" spans="1:16" ht="15.75" x14ac:dyDescent="0.25">
      <c r="A3" s="87"/>
      <c r="B3" s="87"/>
      <c r="C3" s="154" t="s">
        <v>0</v>
      </c>
      <c r="D3" s="154"/>
      <c r="E3" s="154"/>
      <c r="F3" s="154"/>
      <c r="G3" s="154"/>
      <c r="H3" s="154"/>
      <c r="I3" s="154"/>
      <c r="J3" s="47"/>
      <c r="K3" s="155" t="s">
        <v>276</v>
      </c>
      <c r="L3" s="155"/>
      <c r="M3" s="155"/>
      <c r="N3" s="155"/>
      <c r="O3" s="155"/>
      <c r="P3" s="155"/>
    </row>
    <row r="4" spans="1:16" ht="47.25" x14ac:dyDescent="0.25">
      <c r="A4" s="88"/>
      <c r="B4" s="88"/>
      <c r="C4" s="89" t="s">
        <v>3</v>
      </c>
      <c r="D4" s="89" t="s">
        <v>4</v>
      </c>
      <c r="E4" s="89" t="s">
        <v>5</v>
      </c>
      <c r="F4" s="89" t="s">
        <v>6</v>
      </c>
      <c r="G4" s="89" t="s">
        <v>278</v>
      </c>
      <c r="H4" s="89" t="s">
        <v>7</v>
      </c>
      <c r="I4" s="89" t="s">
        <v>8</v>
      </c>
      <c r="J4" s="51"/>
      <c r="K4" s="52" t="s">
        <v>3</v>
      </c>
      <c r="L4" s="52" t="s">
        <v>4</v>
      </c>
      <c r="M4" s="52" t="s">
        <v>5</v>
      </c>
      <c r="N4" s="52" t="s">
        <v>6</v>
      </c>
      <c r="O4" s="52" t="s">
        <v>7</v>
      </c>
      <c r="P4" s="52" t="s">
        <v>8</v>
      </c>
    </row>
    <row r="5" spans="1:16" ht="15.75" x14ac:dyDescent="0.25">
      <c r="A5" s="156" t="s">
        <v>60</v>
      </c>
      <c r="B5" s="90" t="s">
        <v>59</v>
      </c>
      <c r="C5" s="91">
        <v>11723589</v>
      </c>
      <c r="D5" s="91">
        <v>232904</v>
      </c>
      <c r="E5" s="92">
        <v>11956493</v>
      </c>
      <c r="F5" s="91">
        <v>6927</v>
      </c>
      <c r="G5" s="91">
        <v>112</v>
      </c>
      <c r="H5" s="92">
        <v>628097</v>
      </c>
      <c r="I5" s="91">
        <f>SUM(E5:H5)</f>
        <v>12591629</v>
      </c>
      <c r="K5" s="53">
        <v>13905077</v>
      </c>
      <c r="L5" s="53">
        <v>262991</v>
      </c>
      <c r="M5" s="54">
        <v>14168068</v>
      </c>
      <c r="N5" s="53">
        <v>7633</v>
      </c>
      <c r="O5" s="54">
        <v>1076238</v>
      </c>
      <c r="P5" s="53">
        <v>15251939</v>
      </c>
    </row>
    <row r="6" spans="1:16" ht="15.75" x14ac:dyDescent="0.25">
      <c r="A6" s="157"/>
      <c r="B6" s="93" t="s">
        <v>2</v>
      </c>
      <c r="C6" s="94">
        <f t="shared" ref="C6:I6" si="0">C5/$I$5</f>
        <v>0.93106213659884673</v>
      </c>
      <c r="D6" s="94">
        <f t="shared" si="0"/>
        <v>1.8496733027950553E-2</v>
      </c>
      <c r="E6" s="95">
        <f t="shared" si="0"/>
        <v>0.94955886962679725</v>
      </c>
      <c r="F6" s="94">
        <f t="shared" si="0"/>
        <v>5.5012739018914865E-4</v>
      </c>
      <c r="G6" s="94">
        <f t="shared" si="0"/>
        <v>8.8947982822556162E-6</v>
      </c>
      <c r="H6" s="95">
        <f>H5/$I$5</f>
        <v>4.9882108184731301E-2</v>
      </c>
      <c r="I6" s="94">
        <f t="shared" si="0"/>
        <v>1</v>
      </c>
      <c r="K6" s="55"/>
    </row>
    <row r="7" spans="1:16" ht="15.75" x14ac:dyDescent="0.25">
      <c r="A7" s="156" t="s">
        <v>61</v>
      </c>
      <c r="B7" s="90" t="s">
        <v>59</v>
      </c>
      <c r="C7" s="91">
        <v>2027056</v>
      </c>
      <c r="D7" s="91">
        <v>29880</v>
      </c>
      <c r="E7" s="92">
        <f>SUM(C7:D7)</f>
        <v>2056936</v>
      </c>
      <c r="F7" s="91">
        <v>496</v>
      </c>
      <c r="G7" s="91">
        <v>3</v>
      </c>
      <c r="H7" s="92">
        <v>59770</v>
      </c>
      <c r="I7" s="91">
        <f>SUM(E7:H7)</f>
        <v>2117205</v>
      </c>
    </row>
    <row r="8" spans="1:16" ht="39.75" customHeight="1" x14ac:dyDescent="0.25">
      <c r="A8" s="157"/>
      <c r="B8" s="96" t="s">
        <v>2</v>
      </c>
      <c r="C8" s="97">
        <f>C7/$I$7</f>
        <v>0.95742075047054964</v>
      </c>
      <c r="D8" s="97">
        <f>D7/$I$7</f>
        <v>1.4112946077493678E-2</v>
      </c>
      <c r="E8" s="98">
        <f>E7/$I$7</f>
        <v>0.97153369654804334</v>
      </c>
      <c r="F8" s="97">
        <f>F7/$I$7</f>
        <v>2.3427112631984148E-4</v>
      </c>
      <c r="G8" s="97"/>
      <c r="H8" s="98">
        <f>H7/$I$7</f>
        <v>2.8230615363179286E-2</v>
      </c>
      <c r="I8" s="97">
        <f>I7/$I$7</f>
        <v>1</v>
      </c>
    </row>
    <row r="9" spans="1:16" ht="15.75" x14ac:dyDescent="0.25">
      <c r="A9" s="156" t="s">
        <v>62</v>
      </c>
      <c r="B9" s="90" t="s">
        <v>59</v>
      </c>
      <c r="C9" s="99">
        <v>291518</v>
      </c>
      <c r="D9" s="100">
        <v>11109</v>
      </c>
      <c r="E9" s="101">
        <f>SUM(C9:D9)</f>
        <v>302627</v>
      </c>
      <c r="F9" s="100">
        <v>281</v>
      </c>
      <c r="G9" s="100">
        <v>19</v>
      </c>
      <c r="H9" s="101">
        <v>377258</v>
      </c>
      <c r="I9" s="102">
        <f>SUM(E9:H9)</f>
        <v>680185</v>
      </c>
    </row>
    <row r="10" spans="1:16" ht="15.75" x14ac:dyDescent="0.25">
      <c r="A10" s="157"/>
      <c r="B10" s="93" t="s">
        <v>2</v>
      </c>
      <c r="C10" s="94">
        <f t="shared" ref="C10:I10" si="1">C9/$I$9</f>
        <v>0.42858634048089855</v>
      </c>
      <c r="D10" s="94">
        <f t="shared" si="1"/>
        <v>1.6332321353749346E-2</v>
      </c>
      <c r="E10" s="95">
        <f t="shared" si="1"/>
        <v>0.4449186618346479</v>
      </c>
      <c r="F10" s="94">
        <f t="shared" si="1"/>
        <v>4.1312290038739461E-4</v>
      </c>
      <c r="G10" s="94">
        <f t="shared" si="1"/>
        <v>2.7933576894521342E-5</v>
      </c>
      <c r="H10" s="95">
        <f t="shared" si="1"/>
        <v>0.55464028168807011</v>
      </c>
      <c r="I10" s="94">
        <f t="shared" si="1"/>
        <v>1</v>
      </c>
    </row>
    <row r="11" spans="1:16" ht="15.75" x14ac:dyDescent="0.25">
      <c r="A11" s="158" t="s">
        <v>51</v>
      </c>
      <c r="B11" s="90" t="s">
        <v>59</v>
      </c>
      <c r="C11" s="91">
        <v>14042163</v>
      </c>
      <c r="D11" s="91">
        <v>273893</v>
      </c>
      <c r="E11" s="92">
        <v>14316056</v>
      </c>
      <c r="F11" s="91">
        <v>7704</v>
      </c>
      <c r="G11" s="91">
        <v>134</v>
      </c>
      <c r="H11" s="92">
        <v>1065125</v>
      </c>
      <c r="I11" s="91">
        <v>15389019</v>
      </c>
    </row>
    <row r="12" spans="1:16" ht="15.75" x14ac:dyDescent="0.25">
      <c r="A12" s="159"/>
      <c r="B12" s="93" t="s">
        <v>2</v>
      </c>
      <c r="C12" s="94">
        <f t="shared" ref="C12:I12" si="2">C11/$I$11</f>
        <v>0.91247941145566203</v>
      </c>
      <c r="D12" s="94">
        <f t="shared" si="2"/>
        <v>1.7797950603608975E-2</v>
      </c>
      <c r="E12" s="95">
        <f t="shared" si="2"/>
        <v>0.93027736205927092</v>
      </c>
      <c r="F12" s="94">
        <f t="shared" si="2"/>
        <v>5.0061670597716459E-4</v>
      </c>
      <c r="G12" s="94">
        <f t="shared" si="2"/>
        <v>8.707507606560236E-6</v>
      </c>
      <c r="H12" s="95">
        <f t="shared" si="2"/>
        <v>6.9213313727145315E-2</v>
      </c>
      <c r="I12" s="94">
        <f t="shared" si="2"/>
        <v>1</v>
      </c>
    </row>
    <row r="13" spans="1:16" ht="36.75" customHeight="1" x14ac:dyDescent="0.25">
      <c r="A13" s="160"/>
      <c r="B13" s="103" t="s">
        <v>63</v>
      </c>
      <c r="C13" s="104">
        <f>C11/K5-1</f>
        <v>9.8587012499102844E-3</v>
      </c>
      <c r="D13" s="104">
        <f>D11/L5-1</f>
        <v>4.1453890057074227E-2</v>
      </c>
      <c r="E13" s="104">
        <f>E11/M5-1</f>
        <v>1.044517855222038E-2</v>
      </c>
      <c r="F13" s="104">
        <f>F11/N5-1</f>
        <v>9.3017162321498148E-3</v>
      </c>
      <c r="G13" s="104">
        <v>0</v>
      </c>
      <c r="H13" s="104">
        <f>H11/O5-1</f>
        <v>-1.0325782958787943E-2</v>
      </c>
      <c r="I13" s="104">
        <f>I11/P5-1</f>
        <v>8.9877096938297818E-3</v>
      </c>
    </row>
    <row r="14" spans="1:16" x14ac:dyDescent="0.25">
      <c r="A14" s="151" t="s">
        <v>64</v>
      </c>
      <c r="B14" s="151"/>
      <c r="C14" s="151"/>
      <c r="D14" s="151"/>
      <c r="E14" s="151"/>
      <c r="F14" s="151"/>
      <c r="G14" s="151"/>
      <c r="H14" s="151"/>
      <c r="I14" s="151"/>
      <c r="J14" s="151"/>
    </row>
    <row r="15" spans="1:16" x14ac:dyDescent="0.25">
      <c r="A15" s="20" t="s">
        <v>57</v>
      </c>
      <c r="B15" s="20"/>
      <c r="C15" s="20"/>
      <c r="D15" s="20"/>
      <c r="E15" s="20"/>
      <c r="F15" s="20"/>
      <c r="G15" s="142"/>
      <c r="H15" s="20"/>
      <c r="I15" s="20"/>
      <c r="J15" s="20"/>
    </row>
    <row r="16" spans="1:16" x14ac:dyDescent="0.25">
      <c r="A16" s="20" t="s">
        <v>56</v>
      </c>
      <c r="B16" s="20"/>
      <c r="C16" s="20"/>
      <c r="D16" s="20"/>
      <c r="E16" s="20"/>
      <c r="F16" s="20"/>
      <c r="G16" s="142"/>
      <c r="H16" s="20"/>
      <c r="I16" s="20"/>
      <c r="J16" s="20"/>
    </row>
    <row r="19" spans="1:9" ht="30" customHeight="1" x14ac:dyDescent="0.25">
      <c r="A19" s="152" t="s">
        <v>65</v>
      </c>
      <c r="B19" s="56" t="s">
        <v>59</v>
      </c>
      <c r="C19" s="57">
        <f>C5+C7</f>
        <v>13750645</v>
      </c>
      <c r="D19" s="57">
        <f t="shared" ref="D19:I19" si="3">D5+D7</f>
        <v>262784</v>
      </c>
      <c r="E19" s="57">
        <f t="shared" si="3"/>
        <v>14013429</v>
      </c>
      <c r="F19" s="57">
        <f t="shared" si="3"/>
        <v>7423</v>
      </c>
      <c r="G19" s="57">
        <f t="shared" si="3"/>
        <v>115</v>
      </c>
      <c r="H19" s="57">
        <f t="shared" si="3"/>
        <v>687867</v>
      </c>
      <c r="I19" s="57">
        <f t="shared" si="3"/>
        <v>14708834</v>
      </c>
    </row>
    <row r="20" spans="1:9" x14ac:dyDescent="0.25">
      <c r="A20" s="152"/>
      <c r="B20" s="56" t="s">
        <v>2</v>
      </c>
      <c r="C20" s="58">
        <f t="shared" ref="C20:I20" si="4">C19/$I$19</f>
        <v>0.93485622313774153</v>
      </c>
      <c r="D20" s="58">
        <f t="shared" si="4"/>
        <v>1.7865726134376116E-2</v>
      </c>
      <c r="E20" s="58">
        <f t="shared" si="4"/>
        <v>0.95272194927211773</v>
      </c>
      <c r="F20" s="58">
        <f t="shared" si="4"/>
        <v>5.0466270813852407E-4</v>
      </c>
      <c r="G20" s="58">
        <f t="shared" si="4"/>
        <v>7.8184307471278827E-6</v>
      </c>
      <c r="H20" s="58">
        <f t="shared" si="4"/>
        <v>4.676556958899665E-2</v>
      </c>
      <c r="I20" s="58">
        <f t="shared" si="4"/>
        <v>1</v>
      </c>
    </row>
  </sheetData>
  <mergeCells count="9">
    <mergeCell ref="A14:J14"/>
    <mergeCell ref="A19:A20"/>
    <mergeCell ref="A1:I1"/>
    <mergeCell ref="C3:I3"/>
    <mergeCell ref="K3:P3"/>
    <mergeCell ref="A5:A6"/>
    <mergeCell ref="A7:A8"/>
    <mergeCell ref="A9:A10"/>
    <mergeCell ref="A11:A13"/>
  </mergeCells>
  <pageMargins left="0.7" right="0.7" top="0.75" bottom="0.75" header="0.3" footer="0.3"/>
  <pageSetup paperSize="9" orientation="portrait" verticalDpi="1200" r:id="rId1"/>
  <ignoredErrors>
    <ignoredError sqref="I6 H12:I13 E12:F13 E8:F8 E6 H10:I10 I9 E10:F10 E9 H8:I8" formula="1"/>
    <ignoredError sqref="I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1174E-60B2-4C4E-9ECC-23B6FA05C119}">
  <dimension ref="A1:G30"/>
  <sheetViews>
    <sheetView showGridLines="0" topLeftCell="A3" workbookViewId="0">
      <selection activeCell="G18" sqref="G18"/>
    </sheetView>
  </sheetViews>
  <sheetFormatPr baseColWidth="10" defaultColWidth="11.5703125" defaultRowHeight="15" x14ac:dyDescent="0.25"/>
  <cols>
    <col min="1" max="1" width="27.7109375" customWidth="1"/>
    <col min="2" max="2" width="19.5703125" customWidth="1"/>
    <col min="3" max="3" width="10.7109375" customWidth="1"/>
    <col min="4" max="4" width="19.5703125" customWidth="1"/>
    <col min="5" max="5" width="10.7109375" customWidth="1"/>
  </cols>
  <sheetData>
    <row r="1" spans="1:7" ht="26.25" customHeight="1" x14ac:dyDescent="0.25">
      <c r="A1" s="59" t="s">
        <v>277</v>
      </c>
    </row>
    <row r="2" spans="1:7" ht="45.75" customHeight="1" x14ac:dyDescent="0.25">
      <c r="A2" s="3" t="s">
        <v>66</v>
      </c>
      <c r="B2" s="60" t="s">
        <v>9</v>
      </c>
      <c r="C2" s="2" t="s">
        <v>10</v>
      </c>
      <c r="D2" s="60" t="s">
        <v>67</v>
      </c>
      <c r="E2" s="2" t="s">
        <v>10</v>
      </c>
      <c r="G2" s="143"/>
    </row>
    <row r="3" spans="1:7" x14ac:dyDescent="0.25">
      <c r="A3" s="61" t="s">
        <v>11</v>
      </c>
      <c r="B3" s="62">
        <v>819808</v>
      </c>
      <c r="C3" s="5">
        <f>B3/$B$28</f>
        <v>5.3272271611335333E-2</v>
      </c>
      <c r="D3" s="63">
        <v>791970</v>
      </c>
      <c r="E3" s="13">
        <f>D3/$D$25</f>
        <v>5.1463319396772463E-2</v>
      </c>
    </row>
    <row r="4" spans="1:7" x14ac:dyDescent="0.25">
      <c r="A4" s="64" t="s">
        <v>12</v>
      </c>
      <c r="B4" s="65">
        <v>343829</v>
      </c>
      <c r="C4" s="6">
        <f t="shared" ref="C4:C28" si="0">B4/$B$28</f>
        <v>2.2342489797432832E-2</v>
      </c>
      <c r="D4" s="66">
        <v>359886</v>
      </c>
      <c r="E4" s="14">
        <f t="shared" ref="E4:E25" si="1">D4/$D$25</f>
        <v>2.3385896138018933E-2</v>
      </c>
    </row>
    <row r="5" spans="1:7" x14ac:dyDescent="0.25">
      <c r="A5" s="67" t="s">
        <v>13</v>
      </c>
      <c r="B5" s="68">
        <v>681847</v>
      </c>
      <c r="C5" s="7">
        <f t="shared" si="0"/>
        <v>4.4307372679181174E-2</v>
      </c>
      <c r="D5" s="69">
        <v>704372</v>
      </c>
      <c r="E5" s="15">
        <f t="shared" si="1"/>
        <v>4.5771078715283929E-2</v>
      </c>
    </row>
    <row r="6" spans="1:7" x14ac:dyDescent="0.25">
      <c r="A6" s="64" t="s">
        <v>14</v>
      </c>
      <c r="B6" s="65">
        <v>1210197</v>
      </c>
      <c r="C6" s="6">
        <f t="shared" si="0"/>
        <v>7.8640295395047605E-2</v>
      </c>
      <c r="D6" s="66">
        <v>1324803</v>
      </c>
      <c r="E6" s="14">
        <f t="shared" si="1"/>
        <v>8.6087553729058366E-2</v>
      </c>
    </row>
    <row r="7" spans="1:7" x14ac:dyDescent="0.25">
      <c r="A7" s="67" t="s">
        <v>15</v>
      </c>
      <c r="B7" s="68">
        <v>652230</v>
      </c>
      <c r="C7" s="7">
        <f t="shared" si="0"/>
        <v>4.2382818553931216E-2</v>
      </c>
      <c r="D7" s="69">
        <v>605256</v>
      </c>
      <c r="E7" s="15">
        <f t="shared" si="1"/>
        <v>3.9330382268031511E-2</v>
      </c>
    </row>
    <row r="8" spans="1:7" x14ac:dyDescent="0.25">
      <c r="A8" s="64" t="s">
        <v>16</v>
      </c>
      <c r="B8" s="65">
        <v>1399696</v>
      </c>
      <c r="C8" s="6">
        <f t="shared" si="0"/>
        <v>9.0954205722924897E-2</v>
      </c>
      <c r="D8" s="66">
        <v>1513305</v>
      </c>
      <c r="E8" s="14">
        <f t="shared" si="1"/>
        <v>9.8336677601086858E-2</v>
      </c>
    </row>
    <row r="9" spans="1:7" x14ac:dyDescent="0.25">
      <c r="A9" s="67" t="s">
        <v>17</v>
      </c>
      <c r="B9" s="68">
        <v>1273186</v>
      </c>
      <c r="C9" s="7">
        <f t="shared" si="0"/>
        <v>8.2733408802731348E-2</v>
      </c>
      <c r="D9" s="69">
        <v>1295417</v>
      </c>
      <c r="E9" s="15">
        <f t="shared" si="1"/>
        <v>8.4178010307219719E-2</v>
      </c>
    </row>
    <row r="10" spans="1:7" x14ac:dyDescent="0.25">
      <c r="A10" s="64" t="s">
        <v>18</v>
      </c>
      <c r="B10" s="65">
        <v>679636</v>
      </c>
      <c r="C10" s="6">
        <f t="shared" si="0"/>
        <v>4.4163698803672928E-2</v>
      </c>
      <c r="D10" s="66">
        <v>609128</v>
      </c>
      <c r="E10" s="14">
        <f t="shared" si="1"/>
        <v>3.9581990249021072E-2</v>
      </c>
    </row>
    <row r="11" spans="1:7" x14ac:dyDescent="0.25">
      <c r="A11" s="67" t="s">
        <v>19</v>
      </c>
      <c r="B11" s="68">
        <v>581075</v>
      </c>
      <c r="C11" s="7">
        <f t="shared" si="0"/>
        <v>3.7759067033447682E-2</v>
      </c>
      <c r="D11" s="69">
        <v>613638</v>
      </c>
      <c r="E11" s="15">
        <f t="shared" si="1"/>
        <v>3.9875056363241866E-2</v>
      </c>
    </row>
    <row r="12" spans="1:7" x14ac:dyDescent="0.25">
      <c r="A12" s="64" t="s">
        <v>20</v>
      </c>
      <c r="B12" s="65">
        <v>887440</v>
      </c>
      <c r="C12" s="6">
        <f t="shared" si="0"/>
        <v>5.7667093659446389E-2</v>
      </c>
      <c r="D12" s="66">
        <v>836933</v>
      </c>
      <c r="E12" s="14">
        <f t="shared" si="1"/>
        <v>5.4385078087173716E-2</v>
      </c>
    </row>
    <row r="13" spans="1:7" x14ac:dyDescent="0.25">
      <c r="A13" s="67" t="s">
        <v>21</v>
      </c>
      <c r="B13" s="68">
        <v>614967</v>
      </c>
      <c r="C13" s="7">
        <f t="shared" si="0"/>
        <v>3.9961416643906934E-2</v>
      </c>
      <c r="D13" s="69">
        <v>624546</v>
      </c>
      <c r="E13" s="15">
        <f t="shared" si="1"/>
        <v>4.0583873474975891E-2</v>
      </c>
    </row>
    <row r="14" spans="1:7" x14ac:dyDescent="0.25">
      <c r="A14" s="64" t="s">
        <v>68</v>
      </c>
      <c r="B14" s="65">
        <v>2002876</v>
      </c>
      <c r="C14" s="6">
        <f t="shared" si="0"/>
        <v>0.13014968660445478</v>
      </c>
      <c r="D14" s="66">
        <v>2879759</v>
      </c>
      <c r="E14" s="14">
        <f t="shared" si="1"/>
        <v>0.18713077162358432</v>
      </c>
    </row>
    <row r="15" spans="1:7" x14ac:dyDescent="0.25">
      <c r="A15" s="67" t="s">
        <v>22</v>
      </c>
      <c r="B15" s="68">
        <v>802056</v>
      </c>
      <c r="C15" s="7">
        <f t="shared" si="0"/>
        <v>5.2118721797666245E-2</v>
      </c>
      <c r="D15" s="69">
        <v>728556</v>
      </c>
      <c r="E15" s="15">
        <f t="shared" si="1"/>
        <v>4.7342588894067908E-2</v>
      </c>
    </row>
    <row r="16" spans="1:7" x14ac:dyDescent="0.25">
      <c r="A16" s="64" t="s">
        <v>23</v>
      </c>
      <c r="B16" s="65">
        <v>784960</v>
      </c>
      <c r="C16" s="6">
        <f t="shared" si="0"/>
        <v>5.1007799782429274E-2</v>
      </c>
      <c r="D16" s="66">
        <v>790788</v>
      </c>
      <c r="E16" s="14">
        <f t="shared" si="1"/>
        <v>5.13865113819146E-2</v>
      </c>
    </row>
    <row r="17" spans="1:6" x14ac:dyDescent="0.25">
      <c r="A17" s="67" t="s">
        <v>24</v>
      </c>
      <c r="B17" s="68">
        <v>631221</v>
      </c>
      <c r="C17" s="7">
        <f t="shared" si="0"/>
        <v>4.1017624320302676E-2</v>
      </c>
      <c r="D17" s="69">
        <v>764612</v>
      </c>
      <c r="E17" s="15">
        <f t="shared" si="1"/>
        <v>4.9685558254233098E-2</v>
      </c>
    </row>
    <row r="18" spans="1:6" x14ac:dyDescent="0.25">
      <c r="A18" s="64" t="s">
        <v>25</v>
      </c>
      <c r="B18" s="65">
        <v>677139</v>
      </c>
      <c r="C18" s="6">
        <f t="shared" si="0"/>
        <v>4.4001440247750684E-2</v>
      </c>
      <c r="D18" s="66">
        <v>675128</v>
      </c>
      <c r="E18" s="14">
        <f t="shared" si="1"/>
        <v>4.3870762652252232E-2</v>
      </c>
    </row>
    <row r="19" spans="1:6" x14ac:dyDescent="0.25">
      <c r="A19" s="70" t="s">
        <v>26</v>
      </c>
      <c r="B19" s="71">
        <f>SUM(B3:B18)</f>
        <v>14042163</v>
      </c>
      <c r="C19" s="8">
        <f t="shared" si="0"/>
        <v>0.91247941145566203</v>
      </c>
      <c r="D19" s="72">
        <f>SUM(D3:D18)</f>
        <v>15118097</v>
      </c>
      <c r="E19" s="16">
        <f t="shared" si="1"/>
        <v>0.98239510913593653</v>
      </c>
      <c r="F19" s="4"/>
    </row>
    <row r="20" spans="1:6" x14ac:dyDescent="0.25">
      <c r="A20" s="64" t="s">
        <v>27</v>
      </c>
      <c r="B20" s="73">
        <v>74335</v>
      </c>
      <c r="C20" s="9">
        <f t="shared" si="0"/>
        <v>4.8303923726392174E-3</v>
      </c>
      <c r="D20" s="74">
        <v>71793</v>
      </c>
      <c r="E20" s="17">
        <f t="shared" si="1"/>
        <v>4.665209653714769E-3</v>
      </c>
      <c r="F20" s="4"/>
    </row>
    <row r="21" spans="1:6" x14ac:dyDescent="0.25">
      <c r="A21" s="67" t="s">
        <v>28</v>
      </c>
      <c r="B21" s="75">
        <v>14294</v>
      </c>
      <c r="C21" s="10">
        <f t="shared" si="0"/>
        <v>9.288441322997912E-4</v>
      </c>
      <c r="D21" s="76">
        <v>15693</v>
      </c>
      <c r="E21" s="18">
        <f>D21/$D$25</f>
        <v>1.0197531109682821E-3</v>
      </c>
      <c r="F21" s="4"/>
    </row>
    <row r="22" spans="1:6" x14ac:dyDescent="0.25">
      <c r="A22" s="64" t="s">
        <v>29</v>
      </c>
      <c r="B22" s="73">
        <v>73915</v>
      </c>
      <c r="C22" s="9">
        <f>B22/$B$28</f>
        <v>4.8031001846186557E-3</v>
      </c>
      <c r="D22" s="74">
        <v>72378</v>
      </c>
      <c r="E22" s="17">
        <f t="shared" si="1"/>
        <v>4.7032237727434086E-3</v>
      </c>
      <c r="F22" s="4"/>
    </row>
    <row r="23" spans="1:6" x14ac:dyDescent="0.25">
      <c r="A23" s="67" t="s">
        <v>30</v>
      </c>
      <c r="B23" s="75">
        <v>111349</v>
      </c>
      <c r="C23" s="10">
        <f t="shared" si="0"/>
        <v>7.2356139140513113E-3</v>
      </c>
      <c r="D23" s="76">
        <v>111058</v>
      </c>
      <c r="E23" s="18">
        <f t="shared" si="1"/>
        <v>7.2167043266370646E-3</v>
      </c>
      <c r="F23" s="4"/>
    </row>
    <row r="24" spans="1:6" x14ac:dyDescent="0.25">
      <c r="A24" s="70" t="s">
        <v>31</v>
      </c>
      <c r="B24" s="71">
        <f>SUM(B20:B23)</f>
        <v>273893</v>
      </c>
      <c r="C24" s="8">
        <f t="shared" si="0"/>
        <v>1.7797950603608975E-2</v>
      </c>
      <c r="D24" s="72">
        <f>SUM(D20:D23)</f>
        <v>270922</v>
      </c>
      <c r="E24" s="16">
        <f t="shared" si="1"/>
        <v>1.7604890864063524E-2</v>
      </c>
      <c r="F24" s="4"/>
    </row>
    <row r="25" spans="1:6" ht="16.5" customHeight="1" x14ac:dyDescent="0.25">
      <c r="A25" s="77" t="s">
        <v>5</v>
      </c>
      <c r="B25" s="78">
        <f>B24+B19</f>
        <v>14316056</v>
      </c>
      <c r="C25" s="11">
        <f t="shared" si="0"/>
        <v>0.93027736205927092</v>
      </c>
      <c r="D25" s="79">
        <f>D24+D19</f>
        <v>15389019</v>
      </c>
      <c r="E25" s="80">
        <f t="shared" si="1"/>
        <v>1</v>
      </c>
    </row>
    <row r="26" spans="1:6" ht="27.75" customHeight="1" x14ac:dyDescent="0.25">
      <c r="A26" s="81" t="s">
        <v>32</v>
      </c>
      <c r="B26" s="73">
        <v>7838</v>
      </c>
      <c r="C26" s="9">
        <f t="shared" si="0"/>
        <v>5.0932421358372483E-4</v>
      </c>
      <c r="D26" s="74"/>
      <c r="E26" s="17"/>
      <c r="F26" s="4"/>
    </row>
    <row r="27" spans="1:6" x14ac:dyDescent="0.25">
      <c r="A27" s="82" t="s">
        <v>7</v>
      </c>
      <c r="B27" s="83">
        <v>1065125</v>
      </c>
      <c r="C27" s="12">
        <f t="shared" si="0"/>
        <v>6.9213313727145315E-2</v>
      </c>
      <c r="D27" s="84"/>
      <c r="E27" s="19"/>
      <c r="F27" s="4"/>
    </row>
    <row r="28" spans="1:6" x14ac:dyDescent="0.25">
      <c r="A28" s="70" t="s">
        <v>8</v>
      </c>
      <c r="B28" s="71">
        <f>SUM(B25:B27)</f>
        <v>15389019</v>
      </c>
      <c r="C28" s="8">
        <f t="shared" si="0"/>
        <v>1</v>
      </c>
      <c r="D28" s="79">
        <f>D25</f>
        <v>15389019</v>
      </c>
      <c r="E28" s="16">
        <f>E25</f>
        <v>1</v>
      </c>
    </row>
    <row r="29" spans="1:6" x14ac:dyDescent="0.25">
      <c r="A29" s="20" t="s">
        <v>64</v>
      </c>
    </row>
    <row r="30" spans="1:6" x14ac:dyDescent="0.25">
      <c r="A30" s="20" t="s">
        <v>57</v>
      </c>
    </row>
  </sheetData>
  <pageMargins left="0.7" right="0.7" top="0.75" bottom="0.75" header="0.3" footer="0.3"/>
  <pageSetup paperSize="9" orientation="portrait" verticalDpi="0" r:id="rId1"/>
  <ignoredErrors>
    <ignoredError sqref="C19:C2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15DF-764E-455A-A94E-B7CE25BD3421}">
  <dimension ref="A2:P108"/>
  <sheetViews>
    <sheetView showGridLines="0" topLeftCell="A104" zoomScaleNormal="100" workbookViewId="0">
      <selection activeCell="G105" sqref="G105"/>
    </sheetView>
  </sheetViews>
  <sheetFormatPr baseColWidth="10" defaultColWidth="15.42578125" defaultRowHeight="15" x14ac:dyDescent="0.25"/>
  <cols>
    <col min="1" max="1" width="10" style="123" customWidth="1"/>
    <col min="2" max="2" width="25" bestFit="1" customWidth="1"/>
    <col min="3" max="8" width="14.7109375" customWidth="1"/>
    <col min="9" max="9" width="11.42578125" style="1" customWidth="1"/>
    <col min="10" max="248" width="11.42578125" customWidth="1"/>
    <col min="249" max="249" width="24.7109375" customWidth="1"/>
    <col min="261" max="504" width="11.42578125" customWidth="1"/>
    <col min="505" max="505" width="24.7109375" customWidth="1"/>
    <col min="517" max="760" width="11.42578125" customWidth="1"/>
    <col min="761" max="761" width="24.7109375" customWidth="1"/>
    <col min="773" max="1016" width="11.42578125" customWidth="1"/>
    <col min="1017" max="1017" width="24.7109375" customWidth="1"/>
    <col min="1029" max="1272" width="11.42578125" customWidth="1"/>
    <col min="1273" max="1273" width="24.7109375" customWidth="1"/>
    <col min="1285" max="1528" width="11.42578125" customWidth="1"/>
    <col min="1529" max="1529" width="24.7109375" customWidth="1"/>
    <col min="1541" max="1784" width="11.42578125" customWidth="1"/>
    <col min="1785" max="1785" width="24.7109375" customWidth="1"/>
    <col min="1797" max="2040" width="11.42578125" customWidth="1"/>
    <col min="2041" max="2041" width="24.7109375" customWidth="1"/>
    <col min="2053" max="2296" width="11.42578125" customWidth="1"/>
    <col min="2297" max="2297" width="24.7109375" customWidth="1"/>
    <col min="2309" max="2552" width="11.42578125" customWidth="1"/>
    <col min="2553" max="2553" width="24.7109375" customWidth="1"/>
    <col min="2565" max="2808" width="11.42578125" customWidth="1"/>
    <col min="2809" max="2809" width="24.7109375" customWidth="1"/>
    <col min="2821" max="3064" width="11.42578125" customWidth="1"/>
    <col min="3065" max="3065" width="24.7109375" customWidth="1"/>
    <col min="3077" max="3320" width="11.42578125" customWidth="1"/>
    <col min="3321" max="3321" width="24.7109375" customWidth="1"/>
    <col min="3333" max="3576" width="11.42578125" customWidth="1"/>
    <col min="3577" max="3577" width="24.7109375" customWidth="1"/>
    <col min="3589" max="3832" width="11.42578125" customWidth="1"/>
    <col min="3833" max="3833" width="24.7109375" customWidth="1"/>
    <col min="3845" max="4088" width="11.42578125" customWidth="1"/>
    <col min="4089" max="4089" width="24.7109375" customWidth="1"/>
    <col min="4101" max="4344" width="11.42578125" customWidth="1"/>
    <col min="4345" max="4345" width="24.7109375" customWidth="1"/>
    <col min="4357" max="4600" width="11.42578125" customWidth="1"/>
    <col min="4601" max="4601" width="24.7109375" customWidth="1"/>
    <col min="4613" max="4856" width="11.42578125" customWidth="1"/>
    <col min="4857" max="4857" width="24.7109375" customWidth="1"/>
    <col min="4869" max="5112" width="11.42578125" customWidth="1"/>
    <col min="5113" max="5113" width="24.7109375" customWidth="1"/>
    <col min="5125" max="5368" width="11.42578125" customWidth="1"/>
    <col min="5369" max="5369" width="24.7109375" customWidth="1"/>
    <col min="5381" max="5624" width="11.42578125" customWidth="1"/>
    <col min="5625" max="5625" width="24.7109375" customWidth="1"/>
    <col min="5637" max="5880" width="11.42578125" customWidth="1"/>
    <col min="5881" max="5881" width="24.7109375" customWidth="1"/>
    <col min="5893" max="6136" width="11.42578125" customWidth="1"/>
    <col min="6137" max="6137" width="24.7109375" customWidth="1"/>
    <col min="6149" max="6392" width="11.42578125" customWidth="1"/>
    <col min="6393" max="6393" width="24.7109375" customWidth="1"/>
    <col min="6405" max="6648" width="11.42578125" customWidth="1"/>
    <col min="6649" max="6649" width="24.7109375" customWidth="1"/>
    <col min="6661" max="6904" width="11.42578125" customWidth="1"/>
    <col min="6905" max="6905" width="24.7109375" customWidth="1"/>
    <col min="6917" max="7160" width="11.42578125" customWidth="1"/>
    <col min="7161" max="7161" width="24.7109375" customWidth="1"/>
    <col min="7173" max="7416" width="11.42578125" customWidth="1"/>
    <col min="7417" max="7417" width="24.7109375" customWidth="1"/>
    <col min="7429" max="7672" width="11.42578125" customWidth="1"/>
    <col min="7673" max="7673" width="24.7109375" customWidth="1"/>
    <col min="7685" max="7928" width="11.42578125" customWidth="1"/>
    <col min="7929" max="7929" width="24.7109375" customWidth="1"/>
    <col min="7941" max="8184" width="11.42578125" customWidth="1"/>
    <col min="8185" max="8185" width="24.7109375" customWidth="1"/>
    <col min="8197" max="8440" width="11.42578125" customWidth="1"/>
    <col min="8441" max="8441" width="24.7109375" customWidth="1"/>
    <col min="8453" max="8696" width="11.42578125" customWidth="1"/>
    <col min="8697" max="8697" width="24.7109375" customWidth="1"/>
    <col min="8709" max="8952" width="11.42578125" customWidth="1"/>
    <col min="8953" max="8953" width="24.7109375" customWidth="1"/>
    <col min="8965" max="9208" width="11.42578125" customWidth="1"/>
    <col min="9209" max="9209" width="24.7109375" customWidth="1"/>
    <col min="9221" max="9464" width="11.42578125" customWidth="1"/>
    <col min="9465" max="9465" width="24.7109375" customWidth="1"/>
    <col min="9477" max="9720" width="11.42578125" customWidth="1"/>
    <col min="9721" max="9721" width="24.7109375" customWidth="1"/>
    <col min="9733" max="9976" width="11.42578125" customWidth="1"/>
    <col min="9977" max="9977" width="24.7109375" customWidth="1"/>
    <col min="9989" max="10232" width="11.42578125" customWidth="1"/>
    <col min="10233" max="10233" width="24.7109375" customWidth="1"/>
    <col min="10245" max="10488" width="11.42578125" customWidth="1"/>
    <col min="10489" max="10489" width="24.7109375" customWidth="1"/>
    <col min="10501" max="10744" width="11.42578125" customWidth="1"/>
    <col min="10745" max="10745" width="24.7109375" customWidth="1"/>
    <col min="10757" max="11000" width="11.42578125" customWidth="1"/>
    <col min="11001" max="11001" width="24.7109375" customWidth="1"/>
    <col min="11013" max="11256" width="11.42578125" customWidth="1"/>
    <col min="11257" max="11257" width="24.7109375" customWidth="1"/>
    <col min="11269" max="11512" width="11.42578125" customWidth="1"/>
    <col min="11513" max="11513" width="24.7109375" customWidth="1"/>
    <col min="11525" max="11768" width="11.42578125" customWidth="1"/>
    <col min="11769" max="11769" width="24.7109375" customWidth="1"/>
    <col min="11781" max="12024" width="11.42578125" customWidth="1"/>
    <col min="12025" max="12025" width="24.7109375" customWidth="1"/>
    <col min="12037" max="12280" width="11.42578125" customWidth="1"/>
    <col min="12281" max="12281" width="24.7109375" customWidth="1"/>
    <col min="12293" max="12536" width="11.42578125" customWidth="1"/>
    <col min="12537" max="12537" width="24.7109375" customWidth="1"/>
    <col min="12549" max="12792" width="11.42578125" customWidth="1"/>
    <col min="12793" max="12793" width="24.7109375" customWidth="1"/>
    <col min="12805" max="13048" width="11.42578125" customWidth="1"/>
    <col min="13049" max="13049" width="24.7109375" customWidth="1"/>
    <col min="13061" max="13304" width="11.42578125" customWidth="1"/>
    <col min="13305" max="13305" width="24.7109375" customWidth="1"/>
    <col min="13317" max="13560" width="11.42578125" customWidth="1"/>
    <col min="13561" max="13561" width="24.7109375" customWidth="1"/>
    <col min="13573" max="13816" width="11.42578125" customWidth="1"/>
    <col min="13817" max="13817" width="24.7109375" customWidth="1"/>
    <col min="13829" max="14072" width="11.42578125" customWidth="1"/>
    <col min="14073" max="14073" width="24.7109375" customWidth="1"/>
    <col min="14085" max="14328" width="11.42578125" customWidth="1"/>
    <col min="14329" max="14329" width="24.7109375" customWidth="1"/>
    <col min="14341" max="14584" width="11.42578125" customWidth="1"/>
    <col min="14585" max="14585" width="24.7109375" customWidth="1"/>
    <col min="14597" max="14840" width="11.42578125" customWidth="1"/>
    <col min="14841" max="14841" width="24.7109375" customWidth="1"/>
    <col min="14853" max="15096" width="11.42578125" customWidth="1"/>
    <col min="15097" max="15097" width="24.7109375" customWidth="1"/>
    <col min="15109" max="15352" width="11.42578125" customWidth="1"/>
    <col min="15353" max="15353" width="24.7109375" customWidth="1"/>
    <col min="15365" max="15608" width="11.42578125" customWidth="1"/>
    <col min="15609" max="15609" width="24.7109375" customWidth="1"/>
    <col min="15621" max="15864" width="11.42578125" customWidth="1"/>
    <col min="15865" max="15865" width="24.7109375" customWidth="1"/>
    <col min="15877" max="16120" width="11.42578125" customWidth="1"/>
    <col min="16121" max="16121" width="24.7109375" customWidth="1"/>
    <col min="16133" max="16376" width="11.42578125" customWidth="1"/>
    <col min="16377" max="16377" width="24.7109375" customWidth="1"/>
  </cols>
  <sheetData>
    <row r="2" spans="1:16" ht="15.75" x14ac:dyDescent="0.25">
      <c r="A2" s="39" t="s">
        <v>273</v>
      </c>
    </row>
    <row r="4" spans="1:16" ht="60.75" customHeight="1" x14ac:dyDescent="0.25">
      <c r="A4" s="167" t="s">
        <v>272</v>
      </c>
      <c r="B4" s="168"/>
      <c r="C4" s="164" t="s">
        <v>270</v>
      </c>
      <c r="D4" s="165"/>
      <c r="E4" s="162" t="s">
        <v>271</v>
      </c>
      <c r="F4" s="163"/>
      <c r="G4" s="164" t="s">
        <v>51</v>
      </c>
      <c r="H4" s="165"/>
      <c r="I4" s="141"/>
      <c r="J4" s="166"/>
      <c r="K4" s="166"/>
      <c r="L4" s="166"/>
      <c r="N4" s="166"/>
      <c r="O4" s="166"/>
      <c r="P4" s="166"/>
    </row>
    <row r="5" spans="1:16" ht="30" x14ac:dyDescent="0.25">
      <c r="A5" s="169"/>
      <c r="B5" s="170"/>
      <c r="C5" s="139" t="s">
        <v>269</v>
      </c>
      <c r="D5" s="140" t="s">
        <v>268</v>
      </c>
      <c r="E5" s="139" t="s">
        <v>269</v>
      </c>
      <c r="F5" s="140" t="s">
        <v>268</v>
      </c>
      <c r="G5" s="139" t="s">
        <v>269</v>
      </c>
      <c r="H5" s="138" t="s">
        <v>268</v>
      </c>
      <c r="I5" s="137"/>
      <c r="J5" s="136"/>
      <c r="K5" s="136"/>
      <c r="L5" s="136"/>
      <c r="N5" s="136"/>
      <c r="O5" s="136"/>
      <c r="P5" s="136"/>
    </row>
    <row r="6" spans="1:16" x14ac:dyDescent="0.25">
      <c r="A6" s="132" t="s">
        <v>267</v>
      </c>
      <c r="B6" s="4" t="s">
        <v>266</v>
      </c>
      <c r="C6" s="131">
        <v>128794</v>
      </c>
      <c r="D6" s="133">
        <f t="shared" ref="D6:D37" si="0">C6/$C$106</f>
        <v>9.1907555245757475E-3</v>
      </c>
      <c r="E6" s="131">
        <v>2185</v>
      </c>
      <c r="F6" s="130">
        <f t="shared" ref="F6:F37" si="1">E6/$E$106</f>
        <v>7.2201092433920302E-3</v>
      </c>
      <c r="G6" s="131">
        <f t="shared" ref="G6:G37" si="2">C6+E6</f>
        <v>130979</v>
      </c>
      <c r="H6" s="130">
        <f t="shared" ref="H6:H37" si="3">G6/$G$106</f>
        <v>9.1490980476745826E-3</v>
      </c>
      <c r="I6" s="125"/>
    </row>
    <row r="7" spans="1:16" x14ac:dyDescent="0.25">
      <c r="A7" s="132" t="s">
        <v>265</v>
      </c>
      <c r="B7" s="4" t="s">
        <v>264</v>
      </c>
      <c r="C7" s="131">
        <v>114430</v>
      </c>
      <c r="D7" s="133">
        <f t="shared" si="0"/>
        <v>8.1657387353230963E-3</v>
      </c>
      <c r="E7" s="131">
        <v>2828</v>
      </c>
      <c r="F7" s="130">
        <f t="shared" si="1"/>
        <v>9.3448370436213565E-3</v>
      </c>
      <c r="G7" s="131">
        <f t="shared" si="2"/>
        <v>117258</v>
      </c>
      <c r="H7" s="130">
        <f t="shared" si="3"/>
        <v>8.1906636855849126E-3</v>
      </c>
      <c r="I7" s="125"/>
    </row>
    <row r="8" spans="1:16" x14ac:dyDescent="0.25">
      <c r="A8" s="132" t="s">
        <v>263</v>
      </c>
      <c r="B8" s="4" t="s">
        <v>262</v>
      </c>
      <c r="C8" s="131">
        <v>90897</v>
      </c>
      <c r="D8" s="135">
        <f t="shared" si="0"/>
        <v>6.4864209894666038E-3</v>
      </c>
      <c r="E8" s="131">
        <v>2095</v>
      </c>
      <c r="F8" s="130">
        <f t="shared" si="1"/>
        <v>6.9227134393163858E-3</v>
      </c>
      <c r="G8" s="131">
        <f t="shared" si="2"/>
        <v>92992</v>
      </c>
      <c r="H8" s="130">
        <f t="shared" si="3"/>
        <v>6.4956437722791804E-3</v>
      </c>
      <c r="I8" s="125"/>
    </row>
    <row r="9" spans="1:16" x14ac:dyDescent="0.25">
      <c r="A9" s="132" t="s">
        <v>261</v>
      </c>
      <c r="B9" s="4" t="s">
        <v>260</v>
      </c>
      <c r="C9" s="131">
        <v>42853</v>
      </c>
      <c r="D9" s="135">
        <f t="shared" si="0"/>
        <v>3.0579952986524569E-3</v>
      </c>
      <c r="E9" s="131">
        <v>1045</v>
      </c>
      <c r="F9" s="130">
        <f t="shared" si="1"/>
        <v>3.4530957251005362E-3</v>
      </c>
      <c r="G9" s="131">
        <f t="shared" si="2"/>
        <v>43898</v>
      </c>
      <c r="H9" s="130">
        <f t="shared" si="3"/>
        <v>3.0663473235924754E-3</v>
      </c>
      <c r="I9" s="125"/>
    </row>
    <row r="10" spans="1:16" x14ac:dyDescent="0.25">
      <c r="A10" s="132" t="s">
        <v>259</v>
      </c>
      <c r="B10" s="4" t="s">
        <v>258</v>
      </c>
      <c r="C10" s="131">
        <v>36062</v>
      </c>
      <c r="D10" s="135">
        <f t="shared" si="0"/>
        <v>2.5733887116422397E-3</v>
      </c>
      <c r="E10" s="131">
        <v>735</v>
      </c>
      <c r="F10" s="130">
        <f t="shared" si="1"/>
        <v>2.4287323999510951E-3</v>
      </c>
      <c r="G10" s="131">
        <f t="shared" si="2"/>
        <v>36797</v>
      </c>
      <c r="H10" s="130">
        <f t="shared" si="3"/>
        <v>2.5703308229585021E-3</v>
      </c>
      <c r="I10" s="125"/>
    </row>
    <row r="11" spans="1:16" x14ac:dyDescent="0.25">
      <c r="A11" s="132" t="s">
        <v>257</v>
      </c>
      <c r="B11" s="4" t="s">
        <v>256</v>
      </c>
      <c r="C11" s="131">
        <v>268097</v>
      </c>
      <c r="D11" s="135">
        <f t="shared" si="0"/>
        <v>1.9131434568940977E-2</v>
      </c>
      <c r="E11" s="131">
        <v>6367</v>
      </c>
      <c r="F11" s="130">
        <f t="shared" si="1"/>
        <v>2.1039100939440301E-2</v>
      </c>
      <c r="G11" s="131">
        <f t="shared" si="2"/>
        <v>274464</v>
      </c>
      <c r="H11" s="130">
        <f t="shared" si="3"/>
        <v>1.9171760713984354E-2</v>
      </c>
      <c r="I11" s="125"/>
    </row>
    <row r="12" spans="1:16" x14ac:dyDescent="0.25">
      <c r="A12" s="132" t="s">
        <v>255</v>
      </c>
      <c r="B12" s="4" t="s">
        <v>254</v>
      </c>
      <c r="C12" s="131">
        <v>85927</v>
      </c>
      <c r="D12" s="135">
        <f t="shared" si="0"/>
        <v>6.1317611842183666E-3</v>
      </c>
      <c r="E12" s="131">
        <v>1615</v>
      </c>
      <c r="F12" s="130">
        <f t="shared" si="1"/>
        <v>5.336602484246283E-3</v>
      </c>
      <c r="G12" s="131">
        <f t="shared" si="2"/>
        <v>87542</v>
      </c>
      <c r="H12" s="130">
        <f t="shared" si="3"/>
        <v>6.1149523304463186E-3</v>
      </c>
      <c r="I12" s="125"/>
    </row>
    <row r="13" spans="1:16" x14ac:dyDescent="0.25">
      <c r="A13" s="132" t="s">
        <v>253</v>
      </c>
      <c r="B13" s="4" t="s">
        <v>252</v>
      </c>
      <c r="C13" s="131">
        <v>59119</v>
      </c>
      <c r="D13" s="135">
        <f t="shared" si="0"/>
        <v>4.2187390395312949E-3</v>
      </c>
      <c r="E13" s="131">
        <v>1791</v>
      </c>
      <c r="F13" s="130">
        <f t="shared" si="1"/>
        <v>5.9181765011053211E-3</v>
      </c>
      <c r="G13" s="131">
        <f t="shared" si="2"/>
        <v>60910</v>
      </c>
      <c r="H13" s="130">
        <f t="shared" si="3"/>
        <v>4.254663435236632E-3</v>
      </c>
      <c r="I13" s="125"/>
    </row>
    <row r="14" spans="1:16" x14ac:dyDescent="0.25">
      <c r="A14" s="132" t="s">
        <v>251</v>
      </c>
      <c r="B14" s="4" t="s">
        <v>250</v>
      </c>
      <c r="C14" s="131">
        <v>38416</v>
      </c>
      <c r="D14" s="135">
        <f t="shared" si="0"/>
        <v>2.7413704383131353E-3</v>
      </c>
      <c r="E14" s="131">
        <v>988</v>
      </c>
      <c r="F14" s="130">
        <f t="shared" si="1"/>
        <v>3.2647450491859616E-3</v>
      </c>
      <c r="G14" s="131">
        <f t="shared" si="2"/>
        <v>39404</v>
      </c>
      <c r="H14" s="130">
        <f t="shared" si="3"/>
        <v>2.7524340502719465E-3</v>
      </c>
      <c r="I14" s="125"/>
    </row>
    <row r="15" spans="1:16" x14ac:dyDescent="0.25">
      <c r="A15" s="132" t="s">
        <v>249</v>
      </c>
      <c r="B15" s="4" t="s">
        <v>248</v>
      </c>
      <c r="C15" s="131">
        <v>68682</v>
      </c>
      <c r="D15" s="135">
        <f t="shared" si="0"/>
        <v>4.9011558841165854E-3</v>
      </c>
      <c r="E15" s="131">
        <v>1219</v>
      </c>
      <c r="F15" s="130">
        <f t="shared" si="1"/>
        <v>4.0280609463134486E-3</v>
      </c>
      <c r="G15" s="131">
        <f t="shared" si="2"/>
        <v>69901</v>
      </c>
      <c r="H15" s="130">
        <f t="shared" si="3"/>
        <v>4.8826995367997998E-3</v>
      </c>
      <c r="I15" s="125"/>
    </row>
    <row r="16" spans="1:16" x14ac:dyDescent="0.25">
      <c r="A16" s="132" t="s">
        <v>247</v>
      </c>
      <c r="B16" s="4" t="s">
        <v>246</v>
      </c>
      <c r="C16" s="131">
        <v>90864</v>
      </c>
      <c r="D16" s="135">
        <f t="shared" si="0"/>
        <v>6.4840661054478528E-3</v>
      </c>
      <c r="E16" s="131">
        <v>2504</v>
      </c>
      <c r="F16" s="130">
        <f t="shared" si="1"/>
        <v>8.2742121489490367E-3</v>
      </c>
      <c r="G16" s="131">
        <f t="shared" si="2"/>
        <v>93368</v>
      </c>
      <c r="H16" s="130">
        <f t="shared" si="3"/>
        <v>6.521907989183613E-3</v>
      </c>
      <c r="I16" s="125"/>
    </row>
    <row r="17" spans="1:16" x14ac:dyDescent="0.25">
      <c r="A17" s="132" t="s">
        <v>245</v>
      </c>
      <c r="B17" s="4" t="s">
        <v>244</v>
      </c>
      <c r="C17" s="131">
        <v>70911</v>
      </c>
      <c r="D17" s="135">
        <f t="shared" si="0"/>
        <v>5.0602175955649399E-3</v>
      </c>
      <c r="E17" s="131">
        <v>1777</v>
      </c>
      <c r="F17" s="130">
        <f t="shared" si="1"/>
        <v>5.8719149315824429E-3</v>
      </c>
      <c r="G17" s="131">
        <f t="shared" si="2"/>
        <v>72688</v>
      </c>
      <c r="H17" s="130">
        <f t="shared" si="3"/>
        <v>5.0773760594398348E-3</v>
      </c>
      <c r="I17" s="125"/>
    </row>
    <row r="18" spans="1:16" x14ac:dyDescent="0.25">
      <c r="A18" s="132" t="s">
        <v>243</v>
      </c>
      <c r="B18" s="4" t="s">
        <v>242</v>
      </c>
      <c r="C18" s="131">
        <v>418890</v>
      </c>
      <c r="D18" s="135">
        <f t="shared" si="0"/>
        <v>2.9892041412562194E-2</v>
      </c>
      <c r="E18" s="131">
        <v>11283</v>
      </c>
      <c r="F18" s="130">
        <f t="shared" si="1"/>
        <v>3.7283520637616606E-2</v>
      </c>
      <c r="G18" s="131">
        <f t="shared" si="2"/>
        <v>430173</v>
      </c>
      <c r="H18" s="130">
        <f t="shared" si="3"/>
        <v>3.0048289836250991E-2</v>
      </c>
      <c r="I18" s="125"/>
      <c r="J18" s="151"/>
      <c r="K18" s="151"/>
      <c r="L18" s="151"/>
      <c r="M18" s="151"/>
      <c r="N18" s="151"/>
      <c r="O18" s="151"/>
      <c r="P18" s="151"/>
    </row>
    <row r="19" spans="1:16" x14ac:dyDescent="0.25">
      <c r="A19" s="132" t="s">
        <v>241</v>
      </c>
      <c r="B19" s="4" t="s">
        <v>240</v>
      </c>
      <c r="C19" s="131">
        <v>163707</v>
      </c>
      <c r="D19" s="135">
        <f t="shared" si="0"/>
        <v>1.1682151456292389E-2</v>
      </c>
      <c r="E19" s="131">
        <v>2878</v>
      </c>
      <c r="F19" s="130">
        <f t="shared" si="1"/>
        <v>9.5100569347744916E-3</v>
      </c>
      <c r="G19" s="131">
        <f t="shared" si="2"/>
        <v>166585</v>
      </c>
      <c r="H19" s="130">
        <f t="shared" si="3"/>
        <v>1.1636235566555481E-2</v>
      </c>
      <c r="I19" s="125"/>
      <c r="J19" s="161"/>
      <c r="K19" s="161"/>
      <c r="L19" s="161"/>
      <c r="M19" s="161"/>
      <c r="N19" s="161"/>
      <c r="O19" s="161"/>
      <c r="P19" s="161"/>
    </row>
    <row r="20" spans="1:16" x14ac:dyDescent="0.25">
      <c r="A20" s="132" t="s">
        <v>239</v>
      </c>
      <c r="B20" s="4" t="s">
        <v>238</v>
      </c>
      <c r="C20" s="131">
        <v>37479</v>
      </c>
      <c r="D20" s="135">
        <f t="shared" si="0"/>
        <v>2.6745060042049663E-3</v>
      </c>
      <c r="E20" s="131">
        <v>1005</v>
      </c>
      <c r="F20" s="130">
        <f t="shared" si="1"/>
        <v>3.3209198121780278E-3</v>
      </c>
      <c r="G20" s="131">
        <f t="shared" si="2"/>
        <v>38484</v>
      </c>
      <c r="H20" s="130">
        <f t="shared" si="3"/>
        <v>2.688170540824931E-3</v>
      </c>
      <c r="I20" s="125"/>
      <c r="J20" s="161"/>
      <c r="K20" s="161"/>
      <c r="L20" s="161"/>
      <c r="M20" s="161"/>
      <c r="N20" s="161"/>
      <c r="O20" s="161"/>
      <c r="P20" s="161"/>
    </row>
    <row r="21" spans="1:16" x14ac:dyDescent="0.25">
      <c r="A21" s="132" t="s">
        <v>237</v>
      </c>
      <c r="B21" s="4" t="s">
        <v>236</v>
      </c>
      <c r="C21" s="131">
        <v>86516</v>
      </c>
      <c r="D21" s="135">
        <f t="shared" si="0"/>
        <v>6.1737922959469805E-3</v>
      </c>
      <c r="E21" s="131">
        <v>2160</v>
      </c>
      <c r="F21" s="130">
        <f t="shared" si="1"/>
        <v>7.1374992978154627E-3</v>
      </c>
      <c r="G21" s="131">
        <f t="shared" si="2"/>
        <v>88676</v>
      </c>
      <c r="H21" s="130">
        <f t="shared" si="3"/>
        <v>6.1941640910038349E-3</v>
      </c>
      <c r="I21" s="125"/>
    </row>
    <row r="22" spans="1:16" x14ac:dyDescent="0.25">
      <c r="A22" s="132" t="s">
        <v>235</v>
      </c>
      <c r="B22" s="4" t="s">
        <v>234</v>
      </c>
      <c r="C22" s="131">
        <v>186198</v>
      </c>
      <c r="D22" s="133">
        <f t="shared" si="0"/>
        <v>1.3287111955253778E-2</v>
      </c>
      <c r="E22" s="131">
        <v>3949</v>
      </c>
      <c r="F22" s="130">
        <f t="shared" si="1"/>
        <v>1.3049067003274658E-2</v>
      </c>
      <c r="G22" s="131">
        <f t="shared" si="2"/>
        <v>190147</v>
      </c>
      <c r="H22" s="130">
        <f t="shared" si="3"/>
        <v>1.3282079924806105E-2</v>
      </c>
      <c r="I22" s="125"/>
    </row>
    <row r="23" spans="1:16" x14ac:dyDescent="0.25">
      <c r="A23" s="132" t="s">
        <v>233</v>
      </c>
      <c r="B23" s="4" t="s">
        <v>232</v>
      </c>
      <c r="C23" s="131">
        <v>78394</v>
      </c>
      <c r="D23" s="133">
        <f t="shared" si="0"/>
        <v>5.5942053868471451E-3</v>
      </c>
      <c r="E23" s="131">
        <v>1508</v>
      </c>
      <c r="F23" s="130">
        <f t="shared" si="1"/>
        <v>4.9830319171785733E-3</v>
      </c>
      <c r="G23" s="131">
        <f t="shared" si="2"/>
        <v>79902</v>
      </c>
      <c r="H23" s="130">
        <f t="shared" si="3"/>
        <v>5.5812857954732785E-3</v>
      </c>
      <c r="I23" s="125"/>
    </row>
    <row r="24" spans="1:16" x14ac:dyDescent="0.25">
      <c r="A24" s="132" t="s">
        <v>231</v>
      </c>
      <c r="B24" s="4" t="s">
        <v>230</v>
      </c>
      <c r="C24" s="131">
        <v>61740</v>
      </c>
      <c r="D24" s="133">
        <f t="shared" si="0"/>
        <v>4.4057739187175387E-3</v>
      </c>
      <c r="E24" s="131">
        <v>1556</v>
      </c>
      <c r="F24" s="130">
        <f t="shared" si="1"/>
        <v>5.141643012685583E-3</v>
      </c>
      <c r="G24" s="131">
        <f t="shared" si="2"/>
        <v>63296</v>
      </c>
      <c r="H24" s="130">
        <f t="shared" si="3"/>
        <v>4.4213294499546524E-3</v>
      </c>
      <c r="I24" s="125"/>
    </row>
    <row r="25" spans="1:16" x14ac:dyDescent="0.25">
      <c r="A25" s="132" t="s">
        <v>77</v>
      </c>
      <c r="B25" s="4" t="s">
        <v>229</v>
      </c>
      <c r="C25" s="131">
        <v>115637</v>
      </c>
      <c r="D25" s="133">
        <f t="shared" si="0"/>
        <v>8.2518704023119543E-3</v>
      </c>
      <c r="E25" s="131">
        <v>2050</v>
      </c>
      <c r="F25" s="130">
        <f t="shared" si="1"/>
        <v>6.7740155372785641E-3</v>
      </c>
      <c r="G25" s="131">
        <f t="shared" si="2"/>
        <v>117687</v>
      </c>
      <c r="H25" s="130">
        <f t="shared" si="3"/>
        <v>8.2206300394466192E-3</v>
      </c>
      <c r="I25" s="125"/>
    </row>
    <row r="26" spans="1:16" x14ac:dyDescent="0.25">
      <c r="A26" s="132" t="s">
        <v>76</v>
      </c>
      <c r="B26" s="4" t="s">
        <v>228</v>
      </c>
      <c r="C26" s="131">
        <v>156394</v>
      </c>
      <c r="D26" s="133">
        <f t="shared" si="0"/>
        <v>1.1160294885712839E-2</v>
      </c>
      <c r="E26" s="131">
        <v>3181</v>
      </c>
      <c r="F26" s="130">
        <f t="shared" si="1"/>
        <v>1.0511289475162494E-2</v>
      </c>
      <c r="G26" s="131">
        <f t="shared" si="2"/>
        <v>159575</v>
      </c>
      <c r="H26" s="130">
        <f t="shared" si="3"/>
        <v>1.1146575565225506E-2</v>
      </c>
      <c r="I26" s="125"/>
    </row>
    <row r="27" spans="1:16" x14ac:dyDescent="0.25">
      <c r="A27" s="132" t="s">
        <v>75</v>
      </c>
      <c r="B27" s="4" t="s">
        <v>227</v>
      </c>
      <c r="C27" s="131">
        <v>30737</v>
      </c>
      <c r="D27" s="135">
        <f t="shared" si="0"/>
        <v>2.1933960631619854E-3</v>
      </c>
      <c r="E27" s="131">
        <v>947</v>
      </c>
      <c r="F27" s="130">
        <f t="shared" si="1"/>
        <v>3.1292647384403905E-3</v>
      </c>
      <c r="G27" s="131">
        <f t="shared" si="2"/>
        <v>31684</v>
      </c>
      <c r="H27" s="130">
        <f t="shared" si="3"/>
        <v>2.2131793840426441E-3</v>
      </c>
      <c r="I27" s="125"/>
    </row>
    <row r="28" spans="1:16" x14ac:dyDescent="0.25">
      <c r="A28" s="132" t="s">
        <v>226</v>
      </c>
      <c r="B28" s="4" t="s">
        <v>225</v>
      </c>
      <c r="C28" s="131">
        <v>113044</v>
      </c>
      <c r="D28" s="133">
        <f t="shared" si="0"/>
        <v>8.0668336065355603E-3</v>
      </c>
      <c r="E28" s="131">
        <v>2775</v>
      </c>
      <c r="F28" s="130">
        <f t="shared" si="1"/>
        <v>9.1697039589990325E-3</v>
      </c>
      <c r="G28" s="131">
        <f t="shared" si="2"/>
        <v>115819</v>
      </c>
      <c r="H28" s="130">
        <f t="shared" si="3"/>
        <v>8.090147174612896E-3</v>
      </c>
      <c r="I28" s="125"/>
    </row>
    <row r="29" spans="1:16" x14ac:dyDescent="0.25">
      <c r="A29" s="132" t="s">
        <v>224</v>
      </c>
      <c r="B29" s="4" t="s">
        <v>223</v>
      </c>
      <c r="C29" s="131">
        <v>113235</v>
      </c>
      <c r="D29" s="133">
        <f t="shared" si="0"/>
        <v>8.0804633897956033E-3</v>
      </c>
      <c r="E29" s="131">
        <v>1999</v>
      </c>
      <c r="F29" s="130">
        <f t="shared" si="1"/>
        <v>6.6054912483023654E-3</v>
      </c>
      <c r="G29" s="131">
        <f t="shared" si="2"/>
        <v>115234</v>
      </c>
      <c r="H29" s="130">
        <f t="shared" si="3"/>
        <v>8.0492839648014791E-3</v>
      </c>
      <c r="I29" s="125"/>
    </row>
    <row r="30" spans="1:16" x14ac:dyDescent="0.25">
      <c r="A30" s="132" t="s">
        <v>222</v>
      </c>
      <c r="B30" s="4" t="s">
        <v>221</v>
      </c>
      <c r="C30" s="131">
        <v>120424</v>
      </c>
      <c r="D30" s="133">
        <f t="shared" si="0"/>
        <v>8.5934713052743909E-3</v>
      </c>
      <c r="E30" s="131">
        <v>2239</v>
      </c>
      <c r="F30" s="130">
        <f t="shared" si="1"/>
        <v>7.3985467258374168E-3</v>
      </c>
      <c r="G30" s="131">
        <f t="shared" si="2"/>
        <v>122663</v>
      </c>
      <c r="H30" s="130">
        <f t="shared" si="3"/>
        <v>8.5682118035861274E-3</v>
      </c>
      <c r="I30" s="125"/>
    </row>
    <row r="31" spans="1:16" x14ac:dyDescent="0.25">
      <c r="A31" s="132" t="s">
        <v>220</v>
      </c>
      <c r="B31" s="4" t="s">
        <v>219</v>
      </c>
      <c r="C31" s="131">
        <v>132756</v>
      </c>
      <c r="D31" s="133">
        <f t="shared" si="0"/>
        <v>9.473484327069414E-3</v>
      </c>
      <c r="E31" s="131">
        <v>2343</v>
      </c>
      <c r="F31" s="130">
        <f t="shared" si="1"/>
        <v>7.7422040994359394E-3</v>
      </c>
      <c r="G31" s="131">
        <f t="shared" si="2"/>
        <v>135099</v>
      </c>
      <c r="H31" s="130">
        <f t="shared" si="3"/>
        <v>9.4368868073720861E-3</v>
      </c>
      <c r="I31" s="125"/>
    </row>
    <row r="32" spans="1:16" x14ac:dyDescent="0.25">
      <c r="A32" s="132" t="s">
        <v>218</v>
      </c>
      <c r="B32" s="4" t="s">
        <v>217</v>
      </c>
      <c r="C32" s="131">
        <v>96391</v>
      </c>
      <c r="D32" s="133">
        <f t="shared" si="0"/>
        <v>6.8784734985277334E-3</v>
      </c>
      <c r="E32" s="131">
        <v>1555</v>
      </c>
      <c r="F32" s="130">
        <f t="shared" si="1"/>
        <v>5.1383386148625204E-3</v>
      </c>
      <c r="G32" s="131">
        <f t="shared" si="2"/>
        <v>97946</v>
      </c>
      <c r="H32" s="130">
        <f t="shared" si="3"/>
        <v>6.8416888003232177E-3</v>
      </c>
      <c r="I32" s="125"/>
    </row>
    <row r="33" spans="1:9" x14ac:dyDescent="0.25">
      <c r="A33" s="132" t="s">
        <v>216</v>
      </c>
      <c r="B33" s="4" t="s">
        <v>215</v>
      </c>
      <c r="C33" s="131">
        <v>218105</v>
      </c>
      <c r="D33" s="133">
        <f t="shared" si="0"/>
        <v>1.5563999360898749E-2</v>
      </c>
      <c r="E33" s="131">
        <v>4309</v>
      </c>
      <c r="F33" s="130">
        <f t="shared" si="1"/>
        <v>1.4238650219577235E-2</v>
      </c>
      <c r="G33" s="131">
        <f t="shared" si="2"/>
        <v>222414</v>
      </c>
      <c r="H33" s="130">
        <f t="shared" si="3"/>
        <v>1.5535982815378761E-2</v>
      </c>
      <c r="I33" s="125"/>
    </row>
    <row r="34" spans="1:9" x14ac:dyDescent="0.25">
      <c r="A34" s="132" t="s">
        <v>214</v>
      </c>
      <c r="B34" s="4" t="s">
        <v>213</v>
      </c>
      <c r="C34" s="131">
        <v>30768</v>
      </c>
      <c r="D34" s="133">
        <f t="shared" si="0"/>
        <v>2.1956082269371756E-3</v>
      </c>
      <c r="E34" s="131">
        <v>1047</v>
      </c>
      <c r="F34" s="130">
        <f t="shared" si="1"/>
        <v>3.4597045207466616E-3</v>
      </c>
      <c r="G34" s="131">
        <f t="shared" si="2"/>
        <v>31815</v>
      </c>
      <c r="H34" s="130">
        <f t="shared" si="3"/>
        <v>2.2223299489747736E-3</v>
      </c>
      <c r="I34" s="125"/>
    </row>
    <row r="35" spans="1:9" x14ac:dyDescent="0.25">
      <c r="A35" s="132" t="s">
        <v>212</v>
      </c>
      <c r="B35" s="4" t="s">
        <v>211</v>
      </c>
      <c r="C35" s="131">
        <v>34813</v>
      </c>
      <c r="D35" s="133">
        <f t="shared" si="0"/>
        <v>2.4842599195386084E-3</v>
      </c>
      <c r="E35" s="131">
        <v>1359</v>
      </c>
      <c r="F35" s="130">
        <f t="shared" si="1"/>
        <v>4.4906766415422289E-3</v>
      </c>
      <c r="G35" s="131">
        <f t="shared" si="2"/>
        <v>36172</v>
      </c>
      <c r="H35" s="130">
        <f t="shared" si="3"/>
        <v>2.5266735475189535E-3</v>
      </c>
      <c r="I35" s="125"/>
    </row>
    <row r="36" spans="1:9" x14ac:dyDescent="0.25">
      <c r="A36" s="132" t="s">
        <v>210</v>
      </c>
      <c r="B36" s="4" t="s">
        <v>209</v>
      </c>
      <c r="C36" s="131">
        <v>175656</v>
      </c>
      <c r="D36" s="133">
        <f t="shared" si="0"/>
        <v>1.2534833551445546E-2</v>
      </c>
      <c r="E36" s="131">
        <v>4618</v>
      </c>
      <c r="F36" s="130">
        <f t="shared" si="1"/>
        <v>1.5259709146903614E-2</v>
      </c>
      <c r="G36" s="131">
        <f t="shared" si="2"/>
        <v>180274</v>
      </c>
      <c r="H36" s="130">
        <f t="shared" si="3"/>
        <v>1.2592434676142647E-2</v>
      </c>
      <c r="I36" s="125"/>
    </row>
    <row r="37" spans="1:9" x14ac:dyDescent="0.25">
      <c r="A37" s="132" t="s">
        <v>208</v>
      </c>
      <c r="B37" s="4" t="s">
        <v>207</v>
      </c>
      <c r="C37" s="131">
        <v>243660</v>
      </c>
      <c r="D37" s="133">
        <f t="shared" si="0"/>
        <v>1.7387607272995067E-2</v>
      </c>
      <c r="E37" s="131">
        <v>4887</v>
      </c>
      <c r="F37" s="130">
        <f t="shared" si="1"/>
        <v>1.6148592161307485E-2</v>
      </c>
      <c r="G37" s="131">
        <f t="shared" si="2"/>
        <v>248547</v>
      </c>
      <c r="H37" s="130">
        <f t="shared" si="3"/>
        <v>1.7361415741877512E-2</v>
      </c>
      <c r="I37" s="125"/>
    </row>
    <row r="38" spans="1:9" x14ac:dyDescent="0.25">
      <c r="A38" s="132" t="s">
        <v>206</v>
      </c>
      <c r="B38" s="4" t="s">
        <v>205</v>
      </c>
      <c r="C38" s="131">
        <v>46760</v>
      </c>
      <c r="D38" s="133">
        <f t="shared" ref="D38:D69" si="4">C38/$C$106</f>
        <v>3.3367992944482038E-3</v>
      </c>
      <c r="E38" s="131">
        <v>1258</v>
      </c>
      <c r="F38" s="130">
        <f t="shared" ref="F38:F69" si="5">E38/$E$106</f>
        <v>4.1569324614128943E-3</v>
      </c>
      <c r="G38" s="131">
        <f t="shared" ref="G38:G69" si="6">C38+E38</f>
        <v>48018</v>
      </c>
      <c r="H38" s="130">
        <f t="shared" ref="H38:H69" si="7">G38/$G$106</f>
        <v>3.3541360832899788E-3</v>
      </c>
      <c r="I38" s="125"/>
    </row>
    <row r="39" spans="1:9" x14ac:dyDescent="0.25">
      <c r="A39" s="132" t="s">
        <v>204</v>
      </c>
      <c r="B39" s="4" t="s">
        <v>203</v>
      </c>
      <c r="C39" s="131">
        <v>326176</v>
      </c>
      <c r="D39" s="133">
        <f t="shared" si="4"/>
        <v>2.327595908182073E-2</v>
      </c>
      <c r="E39" s="131">
        <v>6968</v>
      </c>
      <c r="F39" s="130">
        <f t="shared" si="5"/>
        <v>2.3025044031100991E-2</v>
      </c>
      <c r="G39" s="131">
        <f t="shared" si="6"/>
        <v>333144</v>
      </c>
      <c r="H39" s="130">
        <f t="shared" si="7"/>
        <v>2.3270654990452676E-2</v>
      </c>
      <c r="I39" s="125"/>
    </row>
    <row r="40" spans="1:9" x14ac:dyDescent="0.25">
      <c r="A40" s="132" t="s">
        <v>202</v>
      </c>
      <c r="B40" s="4" t="s">
        <v>201</v>
      </c>
      <c r="C40" s="131">
        <v>254712</v>
      </c>
      <c r="D40" s="133">
        <f t="shared" si="4"/>
        <v>1.8176279338911267E-2</v>
      </c>
      <c r="E40" s="131">
        <v>6227</v>
      </c>
      <c r="F40" s="130">
        <f t="shared" si="5"/>
        <v>2.0576485244211521E-2</v>
      </c>
      <c r="G40" s="131">
        <f t="shared" si="6"/>
        <v>260939</v>
      </c>
      <c r="H40" s="130">
        <f t="shared" si="7"/>
        <v>1.8227017273472527E-2</v>
      </c>
      <c r="I40" s="125"/>
    </row>
    <row r="41" spans="1:9" x14ac:dyDescent="0.25">
      <c r="A41" s="132" t="s">
        <v>200</v>
      </c>
      <c r="B41" s="4" t="s">
        <v>199</v>
      </c>
      <c r="C41" s="131">
        <v>210040</v>
      </c>
      <c r="D41" s="133">
        <f t="shared" si="4"/>
        <v>1.4988479978740393E-2</v>
      </c>
      <c r="E41" s="131">
        <v>3775</v>
      </c>
      <c r="F41" s="130">
        <f t="shared" si="5"/>
        <v>1.2474101782061747E-2</v>
      </c>
      <c r="G41" s="131">
        <f t="shared" si="6"/>
        <v>213815</v>
      </c>
      <c r="H41" s="130">
        <f t="shared" si="7"/>
        <v>1.4935328556971278E-2</v>
      </c>
      <c r="I41" s="125"/>
    </row>
    <row r="42" spans="1:9" x14ac:dyDescent="0.25">
      <c r="A42" s="132" t="s">
        <v>198</v>
      </c>
      <c r="B42" s="4" t="s">
        <v>197</v>
      </c>
      <c r="C42" s="131">
        <v>59970</v>
      </c>
      <c r="D42" s="133">
        <f t="shared" si="4"/>
        <v>4.2794665031663558E-3</v>
      </c>
      <c r="E42" s="131">
        <v>1165</v>
      </c>
      <c r="F42" s="130">
        <f t="shared" si="5"/>
        <v>3.849623463868062E-3</v>
      </c>
      <c r="G42" s="131">
        <f t="shared" si="6"/>
        <v>61135</v>
      </c>
      <c r="H42" s="130">
        <f t="shared" si="7"/>
        <v>4.2703800543948695E-3</v>
      </c>
      <c r="I42" s="125"/>
    </row>
    <row r="43" spans="1:9" x14ac:dyDescent="0.25">
      <c r="A43" s="132" t="s">
        <v>196</v>
      </c>
      <c r="B43" s="4" t="s">
        <v>195</v>
      </c>
      <c r="C43" s="131">
        <v>136972</v>
      </c>
      <c r="D43" s="133">
        <f t="shared" si="4"/>
        <v>9.7743386004952824E-3</v>
      </c>
      <c r="E43" s="131">
        <v>2387</v>
      </c>
      <c r="F43" s="130">
        <f t="shared" si="5"/>
        <v>7.8875976036506985E-3</v>
      </c>
      <c r="G43" s="131">
        <f t="shared" si="6"/>
        <v>139359</v>
      </c>
      <c r="H43" s="130">
        <f t="shared" si="7"/>
        <v>9.7344547967680491E-3</v>
      </c>
      <c r="I43" s="125"/>
    </row>
    <row r="44" spans="1:9" x14ac:dyDescent="0.25">
      <c r="A44" s="132" t="s">
        <v>194</v>
      </c>
      <c r="B44" s="4" t="s">
        <v>193</v>
      </c>
      <c r="C44" s="131">
        <v>266193</v>
      </c>
      <c r="D44" s="133">
        <f t="shared" si="4"/>
        <v>1.8995564897071229E-2</v>
      </c>
      <c r="E44" s="131">
        <v>4490</v>
      </c>
      <c r="F44" s="130">
        <f t="shared" si="5"/>
        <v>1.4836746225551587E-2</v>
      </c>
      <c r="G44" s="131">
        <f t="shared" si="6"/>
        <v>270683</v>
      </c>
      <c r="H44" s="130">
        <f t="shared" si="7"/>
        <v>1.8907651660485261E-2</v>
      </c>
      <c r="I44" s="125"/>
    </row>
    <row r="45" spans="1:9" x14ac:dyDescent="0.25">
      <c r="A45" s="132" t="s">
        <v>192</v>
      </c>
      <c r="B45" s="4" t="s">
        <v>191</v>
      </c>
      <c r="C45" s="131">
        <v>64266</v>
      </c>
      <c r="D45" s="133">
        <f t="shared" si="4"/>
        <v>4.5860295863346511E-3</v>
      </c>
      <c r="E45" s="131">
        <v>1156</v>
      </c>
      <c r="F45" s="130">
        <f t="shared" si="5"/>
        <v>3.8198838834604975E-3</v>
      </c>
      <c r="G45" s="131">
        <f t="shared" si="6"/>
        <v>65422</v>
      </c>
      <c r="H45" s="130">
        <f t="shared" si="7"/>
        <v>4.5698340380898204E-3</v>
      </c>
      <c r="I45" s="125"/>
    </row>
    <row r="46" spans="1:9" x14ac:dyDescent="0.25">
      <c r="A46" s="132" t="s">
        <v>190</v>
      </c>
      <c r="B46" s="4" t="s">
        <v>189</v>
      </c>
      <c r="C46" s="131">
        <v>110932</v>
      </c>
      <c r="D46" s="133">
        <f t="shared" si="4"/>
        <v>7.9161210293355044E-3</v>
      </c>
      <c r="E46" s="131">
        <v>2512</v>
      </c>
      <c r="F46" s="130">
        <f t="shared" si="5"/>
        <v>8.300647331533538E-3</v>
      </c>
      <c r="G46" s="131">
        <f t="shared" si="6"/>
        <v>113444</v>
      </c>
      <c r="H46" s="130">
        <f t="shared" si="7"/>
        <v>7.9242495279426128E-3</v>
      </c>
      <c r="I46" s="125"/>
    </row>
    <row r="47" spans="1:9" x14ac:dyDescent="0.25">
      <c r="A47" s="132" t="s">
        <v>188</v>
      </c>
      <c r="B47" s="4" t="s">
        <v>187</v>
      </c>
      <c r="C47" s="131">
        <v>85269</v>
      </c>
      <c r="D47" s="133">
        <f t="shared" si="4"/>
        <v>6.0848062240869095E-3</v>
      </c>
      <c r="E47" s="131">
        <v>1436</v>
      </c>
      <c r="F47" s="130">
        <f t="shared" si="5"/>
        <v>4.7451152739180578E-3</v>
      </c>
      <c r="G47" s="131">
        <f t="shared" si="6"/>
        <v>86705</v>
      </c>
      <c r="H47" s="130">
        <f t="shared" si="7"/>
        <v>6.0564865071776755E-3</v>
      </c>
      <c r="I47" s="125"/>
    </row>
    <row r="48" spans="1:9" x14ac:dyDescent="0.25">
      <c r="A48" s="132" t="s">
        <v>186</v>
      </c>
      <c r="B48" s="4" t="s">
        <v>185</v>
      </c>
      <c r="C48" s="131">
        <v>183163</v>
      </c>
      <c r="D48" s="133">
        <f t="shared" si="4"/>
        <v>1.3070533985650478E-2</v>
      </c>
      <c r="E48" s="131">
        <v>3149</v>
      </c>
      <c r="F48" s="130">
        <f t="shared" si="5"/>
        <v>1.0405548744824487E-2</v>
      </c>
      <c r="G48" s="131">
        <f t="shared" si="6"/>
        <v>186312</v>
      </c>
      <c r="H48" s="130">
        <f t="shared" si="7"/>
        <v>1.3014198882709037E-2</v>
      </c>
      <c r="I48" s="125"/>
    </row>
    <row r="49" spans="1:9" x14ac:dyDescent="0.25">
      <c r="A49" s="132" t="s">
        <v>184</v>
      </c>
      <c r="B49" s="4" t="s">
        <v>183</v>
      </c>
      <c r="C49" s="131">
        <v>58782</v>
      </c>
      <c r="D49" s="133">
        <f t="shared" si="4"/>
        <v>4.1946906784913239E-3</v>
      </c>
      <c r="E49" s="131">
        <v>1131</v>
      </c>
      <c r="F49" s="130">
        <f t="shared" si="5"/>
        <v>3.7372739378839295E-3</v>
      </c>
      <c r="G49" s="131">
        <f t="shared" si="6"/>
        <v>59913</v>
      </c>
      <c r="H49" s="130">
        <f t="shared" si="7"/>
        <v>4.1850213494554643E-3</v>
      </c>
      <c r="I49" s="125"/>
    </row>
    <row r="50" spans="1:9" x14ac:dyDescent="0.25">
      <c r="A50" s="132" t="s">
        <v>182</v>
      </c>
      <c r="B50" s="4" t="s">
        <v>181</v>
      </c>
      <c r="C50" s="131">
        <v>296677</v>
      </c>
      <c r="D50" s="133">
        <f t="shared" si="4"/>
        <v>2.1170906849422792E-2</v>
      </c>
      <c r="E50" s="131">
        <v>5384</v>
      </c>
      <c r="F50" s="130">
        <f t="shared" si="5"/>
        <v>1.7790877879369654E-2</v>
      </c>
      <c r="G50" s="131">
        <f t="shared" si="6"/>
        <v>302061</v>
      </c>
      <c r="H50" s="130">
        <f t="shared" si="7"/>
        <v>2.1099456442472703E-2</v>
      </c>
      <c r="I50" s="125"/>
    </row>
    <row r="51" spans="1:9" x14ac:dyDescent="0.25">
      <c r="A51" s="132" t="s">
        <v>180</v>
      </c>
      <c r="B51" s="4" t="s">
        <v>179</v>
      </c>
      <c r="C51" s="131">
        <v>147611</v>
      </c>
      <c r="D51" s="133">
        <f t="shared" si="4"/>
        <v>1.0533538936116207E-2</v>
      </c>
      <c r="E51" s="131">
        <v>2309</v>
      </c>
      <c r="F51" s="130">
        <f t="shared" si="5"/>
        <v>7.629854573451807E-3</v>
      </c>
      <c r="G51" s="131">
        <f t="shared" si="6"/>
        <v>149920</v>
      </c>
      <c r="H51" s="130">
        <f t="shared" si="7"/>
        <v>1.0472157974235362E-2</v>
      </c>
      <c r="I51" s="125"/>
    </row>
    <row r="52" spans="1:9" x14ac:dyDescent="0.25">
      <c r="A52" s="132" t="s">
        <v>178</v>
      </c>
      <c r="B52" s="4" t="s">
        <v>177</v>
      </c>
      <c r="C52" s="131">
        <v>47860</v>
      </c>
      <c r="D52" s="133">
        <f t="shared" si="4"/>
        <v>3.4152954284065663E-3</v>
      </c>
      <c r="E52" s="131">
        <v>1107</v>
      </c>
      <c r="F52" s="130">
        <f t="shared" si="5"/>
        <v>3.6579683901304247E-3</v>
      </c>
      <c r="G52" s="131">
        <f t="shared" si="6"/>
        <v>48967</v>
      </c>
      <c r="H52" s="130">
        <f t="shared" si="7"/>
        <v>3.420425290317389E-3</v>
      </c>
      <c r="I52" s="125"/>
    </row>
    <row r="53" spans="1:9" x14ac:dyDescent="0.25">
      <c r="A53" s="132" t="s">
        <v>176</v>
      </c>
      <c r="B53" s="4" t="s">
        <v>175</v>
      </c>
      <c r="C53" s="131">
        <v>82123</v>
      </c>
      <c r="D53" s="133">
        <f t="shared" si="4"/>
        <v>5.860307280965993E-3</v>
      </c>
      <c r="E53" s="131">
        <v>2258</v>
      </c>
      <c r="F53" s="130">
        <f t="shared" si="5"/>
        <v>7.4613302844756084E-3</v>
      </c>
      <c r="G53" s="131">
        <f t="shared" si="6"/>
        <v>84381</v>
      </c>
      <c r="H53" s="130">
        <f t="shared" si="7"/>
        <v>5.8941512941832579E-3</v>
      </c>
      <c r="I53" s="125"/>
    </row>
    <row r="54" spans="1:9" x14ac:dyDescent="0.25">
      <c r="A54" s="132" t="s">
        <v>174</v>
      </c>
      <c r="B54" s="4" t="s">
        <v>173</v>
      </c>
      <c r="C54" s="131">
        <v>17646</v>
      </c>
      <c r="D54" s="133">
        <f t="shared" si="4"/>
        <v>1.2592207089356931E-3</v>
      </c>
      <c r="E54" s="131">
        <v>479</v>
      </c>
      <c r="F54" s="130">
        <f t="shared" si="5"/>
        <v>1.5828065572470401E-3</v>
      </c>
      <c r="G54" s="131">
        <f t="shared" si="6"/>
        <v>18125</v>
      </c>
      <c r="H54" s="130">
        <f t="shared" si="7"/>
        <v>1.2660609877469045E-3</v>
      </c>
      <c r="I54" s="125"/>
    </row>
    <row r="55" spans="1:9" x14ac:dyDescent="0.25">
      <c r="A55" s="132" t="s">
        <v>172</v>
      </c>
      <c r="B55" s="4" t="s">
        <v>171</v>
      </c>
      <c r="C55" s="131">
        <v>177885</v>
      </c>
      <c r="D55" s="133">
        <f t="shared" si="4"/>
        <v>1.26938952628939E-2</v>
      </c>
      <c r="E55" s="131">
        <v>3155</v>
      </c>
      <c r="F55" s="130">
        <f t="shared" si="5"/>
        <v>1.0425375131762863E-2</v>
      </c>
      <c r="G55" s="131">
        <f t="shared" si="6"/>
        <v>181040</v>
      </c>
      <c r="H55" s="130">
        <f t="shared" si="7"/>
        <v>1.2645941032921357E-2</v>
      </c>
      <c r="I55" s="125"/>
    </row>
    <row r="56" spans="1:9" x14ac:dyDescent="0.25">
      <c r="A56" s="132" t="s">
        <v>170</v>
      </c>
      <c r="B56" s="4" t="s">
        <v>169</v>
      </c>
      <c r="C56" s="131">
        <v>125407</v>
      </c>
      <c r="D56" s="133">
        <f t="shared" si="4"/>
        <v>8.9490587921057727E-3</v>
      </c>
      <c r="E56" s="131">
        <v>2824</v>
      </c>
      <c r="F56" s="130">
        <f t="shared" si="5"/>
        <v>9.3316194523291041E-3</v>
      </c>
      <c r="G56" s="131">
        <f t="shared" si="6"/>
        <v>128231</v>
      </c>
      <c r="H56" s="130">
        <f t="shared" si="7"/>
        <v>8.957145739021977E-3</v>
      </c>
      <c r="I56" s="125"/>
    </row>
    <row r="57" spans="1:9" x14ac:dyDescent="0.25">
      <c r="A57" s="132" t="s">
        <v>168</v>
      </c>
      <c r="B57" s="4" t="s">
        <v>167</v>
      </c>
      <c r="C57" s="131">
        <v>110734</v>
      </c>
      <c r="D57" s="133">
        <f t="shared" si="4"/>
        <v>7.9019917252229985E-3</v>
      </c>
      <c r="E57" s="131">
        <v>2630</v>
      </c>
      <c r="F57" s="130">
        <f t="shared" si="5"/>
        <v>8.6905662746549379E-3</v>
      </c>
      <c r="G57" s="131">
        <f t="shared" si="6"/>
        <v>113364</v>
      </c>
      <c r="H57" s="130">
        <f t="shared" si="7"/>
        <v>7.9186613966863491E-3</v>
      </c>
      <c r="I57" s="125"/>
    </row>
    <row r="58" spans="1:9" x14ac:dyDescent="0.25">
      <c r="A58" s="132" t="s">
        <v>166</v>
      </c>
      <c r="B58" s="4" t="s">
        <v>165</v>
      </c>
      <c r="C58" s="131">
        <v>42970</v>
      </c>
      <c r="D58" s="133">
        <f t="shared" si="4"/>
        <v>3.0663444329007555E-3</v>
      </c>
      <c r="E58" s="131">
        <v>1046</v>
      </c>
      <c r="F58" s="130">
        <f t="shared" si="5"/>
        <v>3.4564001229235989E-3</v>
      </c>
      <c r="G58" s="131">
        <f t="shared" si="6"/>
        <v>44016</v>
      </c>
      <c r="H58" s="130">
        <f t="shared" si="7"/>
        <v>3.0745898171954623E-3</v>
      </c>
      <c r="I58" s="125"/>
    </row>
    <row r="59" spans="1:9" x14ac:dyDescent="0.25">
      <c r="A59" s="132" t="s">
        <v>164</v>
      </c>
      <c r="B59" s="4" t="s">
        <v>163</v>
      </c>
      <c r="C59" s="131">
        <v>69563</v>
      </c>
      <c r="D59" s="133">
        <f t="shared" si="4"/>
        <v>4.9640241514050561E-3</v>
      </c>
      <c r="E59" s="131">
        <v>1407</v>
      </c>
      <c r="F59" s="130">
        <f t="shared" si="5"/>
        <v>4.6492877370492387E-3</v>
      </c>
      <c r="G59" s="131">
        <f t="shared" si="6"/>
        <v>70970</v>
      </c>
      <c r="H59" s="130">
        <f t="shared" si="7"/>
        <v>4.9573709407116041E-3</v>
      </c>
      <c r="I59" s="125"/>
    </row>
    <row r="60" spans="1:9" x14ac:dyDescent="0.25">
      <c r="A60" s="132" t="s">
        <v>162</v>
      </c>
      <c r="B60" s="4" t="s">
        <v>161</v>
      </c>
      <c r="C60" s="131">
        <v>148661</v>
      </c>
      <c r="D60" s="133">
        <f t="shared" si="4"/>
        <v>1.0608467063985553E-2</v>
      </c>
      <c r="E60" s="131">
        <v>3718</v>
      </c>
      <c r="F60" s="130">
        <f t="shared" si="5"/>
        <v>1.2285751106147172E-2</v>
      </c>
      <c r="G60" s="131">
        <f t="shared" si="6"/>
        <v>152379</v>
      </c>
      <c r="H60" s="130">
        <f t="shared" si="7"/>
        <v>1.0643923158724722E-2</v>
      </c>
      <c r="I60" s="125"/>
    </row>
    <row r="61" spans="1:9" x14ac:dyDescent="0.25">
      <c r="A61" s="132" t="s">
        <v>160</v>
      </c>
      <c r="B61" s="4" t="s">
        <v>159</v>
      </c>
      <c r="C61" s="131">
        <v>42428</v>
      </c>
      <c r="D61" s="133">
        <f t="shared" si="4"/>
        <v>3.0276672468958167E-3</v>
      </c>
      <c r="E61" s="131">
        <v>1112</v>
      </c>
      <c r="F61" s="130">
        <f t="shared" si="5"/>
        <v>3.674490379245738E-3</v>
      </c>
      <c r="G61" s="131">
        <f t="shared" si="6"/>
        <v>43540</v>
      </c>
      <c r="H61" s="130">
        <f t="shared" si="7"/>
        <v>3.0413404362207019E-3</v>
      </c>
      <c r="I61" s="125"/>
    </row>
    <row r="62" spans="1:9" x14ac:dyDescent="0.25">
      <c r="A62" s="132" t="s">
        <v>158</v>
      </c>
      <c r="B62" s="4" t="s">
        <v>157</v>
      </c>
      <c r="C62" s="131">
        <v>202519</v>
      </c>
      <c r="D62" s="133">
        <f t="shared" si="4"/>
        <v>1.4451780502830535E-2</v>
      </c>
      <c r="E62" s="131">
        <v>3733</v>
      </c>
      <c r="F62" s="130">
        <f t="shared" si="5"/>
        <v>1.2335317073493113E-2</v>
      </c>
      <c r="G62" s="131">
        <f t="shared" si="6"/>
        <v>206252</v>
      </c>
      <c r="H62" s="130">
        <f t="shared" si="7"/>
        <v>1.440704059833239E-2</v>
      </c>
      <c r="I62" s="125"/>
    </row>
    <row r="63" spans="1:9" x14ac:dyDescent="0.25">
      <c r="A63" s="132" t="s">
        <v>156</v>
      </c>
      <c r="B63" s="4" t="s">
        <v>155</v>
      </c>
      <c r="C63" s="131">
        <v>214140</v>
      </c>
      <c r="D63" s="133">
        <f t="shared" si="4"/>
        <v>1.5281056478039743E-2</v>
      </c>
      <c r="E63" s="131">
        <v>6350</v>
      </c>
      <c r="F63" s="130">
        <f t="shared" si="5"/>
        <v>2.0982926176448233E-2</v>
      </c>
      <c r="G63" s="131">
        <f t="shared" si="6"/>
        <v>220490</v>
      </c>
      <c r="H63" s="130">
        <f t="shared" si="7"/>
        <v>1.5401588258665656E-2</v>
      </c>
      <c r="I63" s="125"/>
    </row>
    <row r="64" spans="1:9" x14ac:dyDescent="0.25">
      <c r="A64" s="132" t="s">
        <v>154</v>
      </c>
      <c r="B64" s="4" t="s">
        <v>153</v>
      </c>
      <c r="C64" s="131">
        <v>58064</v>
      </c>
      <c r="D64" s="133">
        <f t="shared" si="4"/>
        <v>4.1434541110530474E-3</v>
      </c>
      <c r="E64" s="131">
        <v>1191</v>
      </c>
      <c r="F64" s="130">
        <f t="shared" si="5"/>
        <v>3.9355378072676922E-3</v>
      </c>
      <c r="G64" s="131">
        <f t="shared" si="6"/>
        <v>59255</v>
      </c>
      <c r="H64" s="130">
        <f t="shared" si="7"/>
        <v>4.1390589698727083E-3</v>
      </c>
      <c r="I64" s="125"/>
    </row>
    <row r="65" spans="1:9" x14ac:dyDescent="0.25">
      <c r="A65" s="132" t="s">
        <v>152</v>
      </c>
      <c r="B65" s="4" t="s">
        <v>151</v>
      </c>
      <c r="C65" s="131">
        <v>485411</v>
      </c>
      <c r="D65" s="133">
        <f t="shared" si="4"/>
        <v>3.4638988073511484E-2</v>
      </c>
      <c r="E65" s="131">
        <v>12166</v>
      </c>
      <c r="F65" s="130">
        <f t="shared" si="5"/>
        <v>4.020130391538098E-2</v>
      </c>
      <c r="G65" s="131">
        <f t="shared" si="6"/>
        <v>497577</v>
      </c>
      <c r="H65" s="130">
        <f t="shared" si="7"/>
        <v>3.4756569826214709E-2</v>
      </c>
      <c r="I65" s="125"/>
    </row>
    <row r="66" spans="1:9" x14ac:dyDescent="0.25">
      <c r="A66" s="132" t="s">
        <v>150</v>
      </c>
      <c r="B66" s="4" t="s">
        <v>149</v>
      </c>
      <c r="C66" s="131">
        <v>160861</v>
      </c>
      <c r="D66" s="133">
        <f t="shared" si="4"/>
        <v>1.1479060549705572E-2</v>
      </c>
      <c r="E66" s="131">
        <v>3113</v>
      </c>
      <c r="F66" s="130">
        <f t="shared" si="5"/>
        <v>1.028659042319423E-2</v>
      </c>
      <c r="G66" s="131">
        <f t="shared" si="6"/>
        <v>163974</v>
      </c>
      <c r="H66" s="130">
        <f t="shared" si="7"/>
        <v>1.1453852932679224E-2</v>
      </c>
      <c r="I66" s="125"/>
    </row>
    <row r="67" spans="1:9" x14ac:dyDescent="0.25">
      <c r="A67" s="132" t="s">
        <v>148</v>
      </c>
      <c r="B67" s="4" t="s">
        <v>147</v>
      </c>
      <c r="C67" s="131">
        <v>72395</v>
      </c>
      <c r="D67" s="133">
        <f t="shared" si="4"/>
        <v>5.1661160162869485E-3</v>
      </c>
      <c r="E67" s="131">
        <v>1399</v>
      </c>
      <c r="F67" s="130">
        <f t="shared" si="5"/>
        <v>4.6228525544647374E-3</v>
      </c>
      <c r="G67" s="131">
        <f t="shared" si="6"/>
        <v>73794</v>
      </c>
      <c r="H67" s="130">
        <f t="shared" si="7"/>
        <v>5.1546319740576598E-3</v>
      </c>
      <c r="I67" s="125"/>
    </row>
    <row r="68" spans="1:9" x14ac:dyDescent="0.25">
      <c r="A68" s="132" t="s">
        <v>146</v>
      </c>
      <c r="B68" s="4" t="s">
        <v>145</v>
      </c>
      <c r="C68" s="131">
        <v>299620</v>
      </c>
      <c r="D68" s="133">
        <f t="shared" si="4"/>
        <v>2.1380919687822301E-2</v>
      </c>
      <c r="E68" s="131">
        <v>8277</v>
      </c>
      <c r="F68" s="130">
        <f t="shared" si="5"/>
        <v>2.7350500781490084E-2</v>
      </c>
      <c r="G68" s="131">
        <f t="shared" si="6"/>
        <v>307897</v>
      </c>
      <c r="H68" s="130">
        <f t="shared" si="7"/>
        <v>2.150711061761703E-2</v>
      </c>
      <c r="I68" s="125"/>
    </row>
    <row r="69" spans="1:9" x14ac:dyDescent="0.25">
      <c r="A69" s="132" t="s">
        <v>144</v>
      </c>
      <c r="B69" s="4" t="s">
        <v>143</v>
      </c>
      <c r="C69" s="131">
        <v>149247</v>
      </c>
      <c r="D69" s="133">
        <f t="shared" si="4"/>
        <v>1.0650284095348826E-2</v>
      </c>
      <c r="E69" s="131">
        <v>3193</v>
      </c>
      <c r="F69" s="130">
        <f t="shared" si="5"/>
        <v>1.0550942249039246E-2</v>
      </c>
      <c r="G69" s="131">
        <f t="shared" si="6"/>
        <v>152440</v>
      </c>
      <c r="H69" s="130">
        <f t="shared" si="7"/>
        <v>1.0648184108807621E-2</v>
      </c>
      <c r="I69" s="125"/>
    </row>
    <row r="70" spans="1:9" x14ac:dyDescent="0.25">
      <c r="A70" s="132" t="s">
        <v>142</v>
      </c>
      <c r="B70" s="4" t="s">
        <v>141</v>
      </c>
      <c r="C70" s="131">
        <v>169759</v>
      </c>
      <c r="D70" s="133">
        <f t="shared" ref="D70:D101" si="8">C70/$C$106</f>
        <v>1.2114022913306943E-2</v>
      </c>
      <c r="E70" s="131">
        <v>3261</v>
      </c>
      <c r="F70" s="130">
        <f t="shared" ref="F70:F101" si="9">E70/$E$106</f>
        <v>1.0775641301007511E-2</v>
      </c>
      <c r="G70" s="131">
        <f t="shared" ref="G70:G105" si="10">C70+E70</f>
        <v>173020</v>
      </c>
      <c r="H70" s="130">
        <f t="shared" ref="H70:H101" si="11">G70/$G$106</f>
        <v>1.2085730874481072E-2</v>
      </c>
      <c r="I70" s="125"/>
    </row>
    <row r="71" spans="1:9" x14ac:dyDescent="0.25">
      <c r="A71" s="132" t="s">
        <v>140</v>
      </c>
      <c r="B71" s="4" t="s">
        <v>139</v>
      </c>
      <c r="C71" s="131">
        <v>60604</v>
      </c>
      <c r="D71" s="133">
        <f t="shared" si="8"/>
        <v>4.3247088203750847E-3</v>
      </c>
      <c r="E71" s="131">
        <v>1417</v>
      </c>
      <c r="F71" s="130">
        <f t="shared" si="9"/>
        <v>4.6823317152798662E-3</v>
      </c>
      <c r="G71" s="131">
        <f t="shared" si="10"/>
        <v>62021</v>
      </c>
      <c r="H71" s="130">
        <f t="shared" si="11"/>
        <v>4.3322686080579731E-3</v>
      </c>
      <c r="I71" s="125"/>
    </row>
    <row r="72" spans="1:9" x14ac:dyDescent="0.25">
      <c r="A72" s="132" t="s">
        <v>138</v>
      </c>
      <c r="B72" s="4" t="s">
        <v>137</v>
      </c>
      <c r="C72" s="131">
        <v>123641</v>
      </c>
      <c r="D72" s="133">
        <f t="shared" si="8"/>
        <v>8.8230368170417097E-3</v>
      </c>
      <c r="E72" s="131">
        <v>3289</v>
      </c>
      <c r="F72" s="130">
        <f t="shared" si="9"/>
        <v>1.0868164440053268E-2</v>
      </c>
      <c r="G72" s="131">
        <f t="shared" si="10"/>
        <v>126930</v>
      </c>
      <c r="H72" s="130">
        <f t="shared" si="11"/>
        <v>8.8662687544670132E-3</v>
      </c>
      <c r="I72" s="125"/>
    </row>
    <row r="73" spans="1:9" x14ac:dyDescent="0.25">
      <c r="A73" s="132" t="s">
        <v>136</v>
      </c>
      <c r="B73" s="4" t="s">
        <v>135</v>
      </c>
      <c r="C73" s="131">
        <v>240389</v>
      </c>
      <c r="D73" s="133">
        <f t="shared" si="8"/>
        <v>1.7154188314651611E-2</v>
      </c>
      <c r="E73" s="131">
        <v>4198</v>
      </c>
      <c r="F73" s="130">
        <f t="shared" si="9"/>
        <v>1.3871862061217275E-2</v>
      </c>
      <c r="G73" s="131">
        <f t="shared" si="10"/>
        <v>244587</v>
      </c>
      <c r="H73" s="130">
        <f t="shared" si="11"/>
        <v>1.7084803244692533E-2</v>
      </c>
      <c r="I73" s="125"/>
    </row>
    <row r="74" spans="1:9" x14ac:dyDescent="0.25">
      <c r="A74" s="132" t="s">
        <v>134</v>
      </c>
      <c r="B74" s="4" t="s">
        <v>133</v>
      </c>
      <c r="C74" s="131">
        <v>163128</v>
      </c>
      <c r="D74" s="133">
        <f t="shared" si="8"/>
        <v>1.1640833945781578E-2</v>
      </c>
      <c r="E74" s="131">
        <v>3016</v>
      </c>
      <c r="F74" s="130">
        <f t="shared" si="9"/>
        <v>9.9660638343571466E-3</v>
      </c>
      <c r="G74" s="131">
        <f t="shared" si="10"/>
        <v>166144</v>
      </c>
      <c r="H74" s="130">
        <f t="shared" si="11"/>
        <v>1.1605430993005336E-2</v>
      </c>
      <c r="I74" s="125"/>
    </row>
    <row r="75" spans="1:9" x14ac:dyDescent="0.25">
      <c r="A75" s="132" t="s">
        <v>132</v>
      </c>
      <c r="B75" s="4" t="s">
        <v>131</v>
      </c>
      <c r="C75" s="131">
        <v>338331</v>
      </c>
      <c r="D75" s="133">
        <f t="shared" si="8"/>
        <v>2.4143341362060634E-2</v>
      </c>
      <c r="E75" s="131">
        <v>5906</v>
      </c>
      <c r="F75" s="130">
        <f t="shared" si="9"/>
        <v>1.9515773543008388E-2</v>
      </c>
      <c r="G75" s="131">
        <f t="shared" si="10"/>
        <v>344237</v>
      </c>
      <c r="H75" s="130">
        <f t="shared" si="11"/>
        <v>2.4045519240774135E-2</v>
      </c>
      <c r="I75" s="125"/>
    </row>
    <row r="76" spans="1:9" x14ac:dyDescent="0.25">
      <c r="A76" s="132" t="s">
        <v>130</v>
      </c>
      <c r="B76" s="4" t="s">
        <v>129</v>
      </c>
      <c r="C76" s="131">
        <v>58613</v>
      </c>
      <c r="D76" s="133">
        <f t="shared" si="8"/>
        <v>4.1826308179104483E-3</v>
      </c>
      <c r="E76" s="131">
        <v>1206</v>
      </c>
      <c r="F76" s="130">
        <f t="shared" si="9"/>
        <v>3.985103774613633E-3</v>
      </c>
      <c r="G76" s="131">
        <f t="shared" si="10"/>
        <v>59819</v>
      </c>
      <c r="H76" s="130">
        <f t="shared" si="11"/>
        <v>4.1784552952293568E-3</v>
      </c>
      <c r="I76" s="125"/>
    </row>
    <row r="77" spans="1:9" x14ac:dyDescent="0.25">
      <c r="A77" s="132" t="s">
        <v>128</v>
      </c>
      <c r="B77" s="4" t="s">
        <v>127</v>
      </c>
      <c r="C77" s="131">
        <v>145206</v>
      </c>
      <c r="D77" s="133">
        <f t="shared" si="8"/>
        <v>1.0361917843234515E-2</v>
      </c>
      <c r="E77" s="131">
        <v>3101</v>
      </c>
      <c r="F77" s="130">
        <f t="shared" si="9"/>
        <v>1.0246937649317476E-2</v>
      </c>
      <c r="G77" s="131">
        <f t="shared" si="10"/>
        <v>148307</v>
      </c>
      <c r="H77" s="130">
        <f t="shared" si="11"/>
        <v>1.0359487277780976E-2</v>
      </c>
      <c r="I77" s="125"/>
    </row>
    <row r="78" spans="1:9" x14ac:dyDescent="0.25">
      <c r="A78" s="132" t="s">
        <v>126</v>
      </c>
      <c r="B78" s="4" t="s">
        <v>125</v>
      </c>
      <c r="C78" s="131">
        <v>134937</v>
      </c>
      <c r="D78" s="133">
        <f t="shared" si="8"/>
        <v>9.6291207526723113E-3</v>
      </c>
      <c r="E78" s="131">
        <v>2457</v>
      </c>
      <c r="F78" s="130">
        <f t="shared" si="9"/>
        <v>8.1189054512650887E-3</v>
      </c>
      <c r="G78" s="131">
        <f t="shared" si="10"/>
        <v>137394</v>
      </c>
      <c r="H78" s="130">
        <f t="shared" si="11"/>
        <v>9.5971963227861074E-3</v>
      </c>
      <c r="I78" s="125"/>
    </row>
    <row r="79" spans="1:9" x14ac:dyDescent="0.25">
      <c r="A79" s="132" t="s">
        <v>124</v>
      </c>
      <c r="B79" s="4" t="s">
        <v>123</v>
      </c>
      <c r="C79" s="131">
        <v>100328</v>
      </c>
      <c r="D79" s="133">
        <f t="shared" si="8"/>
        <v>7.1594182979768904E-3</v>
      </c>
      <c r="E79" s="131">
        <v>1861</v>
      </c>
      <c r="F79" s="130">
        <f t="shared" si="9"/>
        <v>6.1494843487197113E-3</v>
      </c>
      <c r="G79" s="131">
        <f t="shared" si="10"/>
        <v>102189</v>
      </c>
      <c r="H79" s="130">
        <f t="shared" si="11"/>
        <v>7.1380693118272241E-3</v>
      </c>
      <c r="I79" s="125"/>
    </row>
    <row r="80" spans="1:9" x14ac:dyDescent="0.25">
      <c r="A80" s="132" t="s">
        <v>122</v>
      </c>
      <c r="B80" s="4" t="s">
        <v>121</v>
      </c>
      <c r="C80" s="131">
        <v>152651</v>
      </c>
      <c r="D80" s="133">
        <f t="shared" si="8"/>
        <v>1.0893193949889067E-2</v>
      </c>
      <c r="E80" s="131">
        <v>2440</v>
      </c>
      <c r="F80" s="130">
        <f t="shared" si="9"/>
        <v>8.0627306882730225E-3</v>
      </c>
      <c r="G80" s="131">
        <f t="shared" si="10"/>
        <v>155091</v>
      </c>
      <c r="H80" s="130">
        <f t="shared" si="11"/>
        <v>1.083336080831201E-2</v>
      </c>
      <c r="I80" s="125"/>
    </row>
    <row r="81" spans="1:9" x14ac:dyDescent="0.25">
      <c r="A81" s="132" t="s">
        <v>120</v>
      </c>
      <c r="B81" s="4" t="s">
        <v>119</v>
      </c>
      <c r="C81" s="131">
        <v>365172</v>
      </c>
      <c r="D81" s="133">
        <f t="shared" si="8"/>
        <v>2.6058718390766455E-2</v>
      </c>
      <c r="E81" s="131">
        <v>7080</v>
      </c>
      <c r="F81" s="130">
        <f t="shared" si="9"/>
        <v>2.3395136587284017E-2</v>
      </c>
      <c r="G81" s="131">
        <f t="shared" si="10"/>
        <v>372252</v>
      </c>
      <c r="H81" s="130">
        <f t="shared" si="11"/>
        <v>2.6002412955076454E-2</v>
      </c>
      <c r="I81" s="125"/>
    </row>
    <row r="82" spans="1:9" x14ac:dyDescent="0.25">
      <c r="A82" s="132" t="s">
        <v>118</v>
      </c>
      <c r="B82" s="4" t="s">
        <v>117</v>
      </c>
      <c r="C82" s="131">
        <v>275586</v>
      </c>
      <c r="D82" s="133">
        <f t="shared" si="8"/>
        <v>1.9665850520953865E-2</v>
      </c>
      <c r="E82" s="131">
        <v>5665</v>
      </c>
      <c r="F82" s="130">
        <f t="shared" si="9"/>
        <v>1.8719413667650276E-2</v>
      </c>
      <c r="G82" s="131">
        <f t="shared" si="10"/>
        <v>281251</v>
      </c>
      <c r="H82" s="130">
        <f t="shared" si="11"/>
        <v>1.9645843799437498E-2</v>
      </c>
      <c r="I82" s="125"/>
    </row>
    <row r="83" spans="1:9" x14ac:dyDescent="0.25">
      <c r="A83" s="132" t="s">
        <v>116</v>
      </c>
      <c r="B83" s="4" t="s">
        <v>115</v>
      </c>
      <c r="C83" s="131">
        <v>240294</v>
      </c>
      <c r="D83" s="133">
        <f t="shared" si="8"/>
        <v>1.7147409103082479E-2</v>
      </c>
      <c r="E83" s="131">
        <v>4048</v>
      </c>
      <c r="F83" s="130">
        <f t="shared" si="9"/>
        <v>1.3376202387757868E-2</v>
      </c>
      <c r="G83" s="131">
        <f t="shared" si="10"/>
        <v>244342</v>
      </c>
      <c r="H83" s="130">
        <f t="shared" si="11"/>
        <v>1.7067689592720231E-2</v>
      </c>
      <c r="I83" s="125"/>
    </row>
    <row r="84" spans="1:9" x14ac:dyDescent="0.25">
      <c r="A84" s="132" t="s">
        <v>114</v>
      </c>
      <c r="B84" s="4" t="s">
        <v>113</v>
      </c>
      <c r="C84" s="131">
        <v>256099</v>
      </c>
      <c r="D84" s="133">
        <f t="shared" si="8"/>
        <v>1.8275255827820587E-2</v>
      </c>
      <c r="E84" s="131">
        <v>4587</v>
      </c>
      <c r="F84" s="130">
        <f t="shared" si="9"/>
        <v>1.515727281438867E-2</v>
      </c>
      <c r="G84" s="131">
        <f t="shared" si="10"/>
        <v>260686</v>
      </c>
      <c r="H84" s="130">
        <f t="shared" si="11"/>
        <v>1.8209344808374599E-2</v>
      </c>
      <c r="I84" s="125"/>
    </row>
    <row r="85" spans="1:9" x14ac:dyDescent="0.25">
      <c r="A85" s="132" t="s">
        <v>112</v>
      </c>
      <c r="B85" s="4" t="s">
        <v>111</v>
      </c>
      <c r="C85" s="131">
        <v>88221</v>
      </c>
      <c r="D85" s="133">
        <f t="shared" si="8"/>
        <v>6.2954613035824426E-3</v>
      </c>
      <c r="E85" s="131">
        <v>2212</v>
      </c>
      <c r="F85" s="130">
        <f t="shared" si="9"/>
        <v>7.309327984614724E-3</v>
      </c>
      <c r="G85" s="131">
        <f t="shared" si="10"/>
        <v>90433</v>
      </c>
      <c r="H85" s="130">
        <f t="shared" si="11"/>
        <v>6.316893423719494E-3</v>
      </c>
      <c r="I85" s="125"/>
    </row>
    <row r="86" spans="1:9" x14ac:dyDescent="0.25">
      <c r="A86" s="132" t="s">
        <v>110</v>
      </c>
      <c r="B86" s="4" t="s">
        <v>109</v>
      </c>
      <c r="C86" s="131">
        <v>120978</v>
      </c>
      <c r="D86" s="133">
        <f t="shared" si="8"/>
        <v>8.6330048127406939E-3</v>
      </c>
      <c r="E86" s="131">
        <v>2513</v>
      </c>
      <c r="F86" s="130">
        <f t="shared" si="9"/>
        <v>8.3039517293566015E-3</v>
      </c>
      <c r="G86" s="131">
        <f t="shared" si="10"/>
        <v>123491</v>
      </c>
      <c r="H86" s="130">
        <f t="shared" si="11"/>
        <v>8.6260489620884409E-3</v>
      </c>
      <c r="I86" s="125"/>
    </row>
    <row r="87" spans="1:9" x14ac:dyDescent="0.25">
      <c r="A87" s="132" t="s">
        <v>108</v>
      </c>
      <c r="B87" s="134" t="s">
        <v>107</v>
      </c>
      <c r="C87" s="131">
        <v>97769</v>
      </c>
      <c r="D87" s="133">
        <f t="shared" si="8"/>
        <v>6.9768077463410278E-3</v>
      </c>
      <c r="E87" s="131">
        <v>2235</v>
      </c>
      <c r="F87" s="130">
        <f t="shared" si="9"/>
        <v>7.3853291345451662E-3</v>
      </c>
      <c r="G87" s="131">
        <f t="shared" si="10"/>
        <v>100004</v>
      </c>
      <c r="H87" s="130">
        <f t="shared" si="11"/>
        <v>6.9854434768905627E-3</v>
      </c>
      <c r="I87" s="125"/>
    </row>
    <row r="88" spans="1:9" x14ac:dyDescent="0.25">
      <c r="A88" s="132" t="s">
        <v>106</v>
      </c>
      <c r="B88" s="4" t="s">
        <v>105</v>
      </c>
      <c r="C88" s="131">
        <v>56041</v>
      </c>
      <c r="D88" s="133">
        <f t="shared" si="8"/>
        <v>3.9990925846914412E-3</v>
      </c>
      <c r="E88" s="131">
        <v>1449</v>
      </c>
      <c r="F88" s="130">
        <f t="shared" si="9"/>
        <v>4.7880724456178725E-3</v>
      </c>
      <c r="G88" s="131">
        <f t="shared" si="10"/>
        <v>57490</v>
      </c>
      <c r="H88" s="130">
        <f t="shared" si="11"/>
        <v>4.0157708240314231E-3</v>
      </c>
      <c r="I88" s="125"/>
    </row>
    <row r="89" spans="1:9" x14ac:dyDescent="0.25">
      <c r="A89" s="132" t="s">
        <v>104</v>
      </c>
      <c r="B89" s="4" t="s">
        <v>103</v>
      </c>
      <c r="C89" s="131">
        <v>282984</v>
      </c>
      <c r="D89" s="133">
        <f t="shared" si="8"/>
        <v>2.0193772701884743E-2</v>
      </c>
      <c r="E89" s="131">
        <v>6645</v>
      </c>
      <c r="F89" s="130">
        <f t="shared" si="9"/>
        <v>2.1957723534251735E-2</v>
      </c>
      <c r="G89" s="131">
        <f t="shared" si="10"/>
        <v>289629</v>
      </c>
      <c r="H89" s="130">
        <f t="shared" si="11"/>
        <v>2.0231060845249556E-2</v>
      </c>
      <c r="I89" s="125"/>
    </row>
    <row r="90" spans="1:9" x14ac:dyDescent="0.25">
      <c r="A90" s="132" t="s">
        <v>102</v>
      </c>
      <c r="B90" s="4" t="s">
        <v>101</v>
      </c>
      <c r="C90" s="131">
        <v>126725</v>
      </c>
      <c r="D90" s="133">
        <f t="shared" si="8"/>
        <v>9.0431114326122459E-3</v>
      </c>
      <c r="E90" s="131">
        <v>3513</v>
      </c>
      <c r="F90" s="130">
        <f t="shared" si="9"/>
        <v>1.1608349552419316E-2</v>
      </c>
      <c r="G90" s="131">
        <f t="shared" si="10"/>
        <v>130238</v>
      </c>
      <c r="H90" s="130">
        <f t="shared" si="11"/>
        <v>9.0973379819134538E-3</v>
      </c>
      <c r="I90" s="125"/>
    </row>
    <row r="91" spans="1:9" x14ac:dyDescent="0.25">
      <c r="A91" s="132" t="s">
        <v>100</v>
      </c>
      <c r="B91" s="4" t="s">
        <v>99</v>
      </c>
      <c r="C91" s="131">
        <v>192671</v>
      </c>
      <c r="D91" s="133">
        <f t="shared" si="8"/>
        <v>1.3749026023537851E-2</v>
      </c>
      <c r="E91" s="131">
        <v>3304</v>
      </c>
      <c r="F91" s="130">
        <f t="shared" si="9"/>
        <v>1.0917730407399207E-2</v>
      </c>
      <c r="G91" s="131">
        <f t="shared" si="10"/>
        <v>195975</v>
      </c>
      <c r="H91" s="130">
        <f t="shared" si="11"/>
        <v>1.3689175286824807E-2</v>
      </c>
      <c r="I91" s="125"/>
    </row>
    <row r="92" spans="1:9" x14ac:dyDescent="0.25">
      <c r="A92" s="132" t="s">
        <v>98</v>
      </c>
      <c r="B92" s="4" t="s">
        <v>97</v>
      </c>
      <c r="C92" s="131">
        <v>95725</v>
      </c>
      <c r="D92" s="133">
        <f t="shared" si="8"/>
        <v>6.8309476574220339E-3</v>
      </c>
      <c r="E92" s="131">
        <v>2106</v>
      </c>
      <c r="F92" s="130">
        <f t="shared" si="9"/>
        <v>6.959061815370076E-3</v>
      </c>
      <c r="G92" s="131">
        <f t="shared" si="10"/>
        <v>97831</v>
      </c>
      <c r="H92" s="130">
        <f t="shared" si="11"/>
        <v>6.8336558616423409E-3</v>
      </c>
      <c r="I92" s="125"/>
    </row>
    <row r="93" spans="1:9" x14ac:dyDescent="0.25">
      <c r="A93" s="132" t="s">
        <v>96</v>
      </c>
      <c r="B93" s="4" t="s">
        <v>95</v>
      </c>
      <c r="C93" s="131">
        <v>88295</v>
      </c>
      <c r="D93" s="133">
        <f t="shared" si="8"/>
        <v>6.300741952594187E-3</v>
      </c>
      <c r="E93" s="131">
        <v>1868</v>
      </c>
      <c r="F93" s="130">
        <f t="shared" si="9"/>
        <v>6.17261513348115E-3</v>
      </c>
      <c r="G93" s="131">
        <f t="shared" si="10"/>
        <v>90163</v>
      </c>
      <c r="H93" s="130">
        <f t="shared" si="11"/>
        <v>6.2980334807296087E-3</v>
      </c>
      <c r="I93" s="125"/>
    </row>
    <row r="94" spans="1:9" x14ac:dyDescent="0.25">
      <c r="A94" s="132" t="s">
        <v>94</v>
      </c>
      <c r="B94" s="4" t="s">
        <v>93</v>
      </c>
      <c r="C94" s="131">
        <v>95131</v>
      </c>
      <c r="D94" s="133">
        <f t="shared" si="8"/>
        <v>6.7885597450845188E-3</v>
      </c>
      <c r="E94" s="131">
        <v>1834</v>
      </c>
      <c r="F94" s="130">
        <f t="shared" si="9"/>
        <v>6.0602656074970175E-3</v>
      </c>
      <c r="G94" s="131">
        <f t="shared" si="10"/>
        <v>96965</v>
      </c>
      <c r="H94" s="130">
        <f t="shared" si="11"/>
        <v>6.7731643407933024E-3</v>
      </c>
      <c r="I94" s="125"/>
    </row>
    <row r="95" spans="1:9" x14ac:dyDescent="0.25">
      <c r="A95" s="132" t="s">
        <v>92</v>
      </c>
      <c r="B95" s="4" t="s">
        <v>91</v>
      </c>
      <c r="C95" s="131">
        <v>83273</v>
      </c>
      <c r="D95" s="133">
        <f t="shared" si="8"/>
        <v>5.9423714210133718E-3</v>
      </c>
      <c r="E95" s="131">
        <v>1626</v>
      </c>
      <c r="F95" s="130">
        <f t="shared" si="9"/>
        <v>5.3729508602999732E-3</v>
      </c>
      <c r="G95" s="131">
        <f t="shared" si="10"/>
        <v>84899</v>
      </c>
      <c r="H95" s="130">
        <f t="shared" si="11"/>
        <v>5.9303344440675559E-3</v>
      </c>
      <c r="I95" s="125"/>
    </row>
    <row r="96" spans="1:9" x14ac:dyDescent="0.25">
      <c r="A96" s="132" t="s">
        <v>90</v>
      </c>
      <c r="B96" s="4" t="s">
        <v>89</v>
      </c>
      <c r="C96" s="131">
        <v>30655</v>
      </c>
      <c r="D96" s="133">
        <f t="shared" si="8"/>
        <v>2.1875445331759986E-3</v>
      </c>
      <c r="E96" s="131">
        <v>569</v>
      </c>
      <c r="F96" s="130">
        <f t="shared" si="9"/>
        <v>1.8802023613226843E-3</v>
      </c>
      <c r="G96" s="131">
        <f t="shared" si="10"/>
        <v>31224</v>
      </c>
      <c r="H96" s="130">
        <f t="shared" si="11"/>
        <v>2.1810476293191365E-3</v>
      </c>
      <c r="I96" s="125"/>
    </row>
    <row r="97" spans="1:10" x14ac:dyDescent="0.25">
      <c r="A97" s="132" t="s">
        <v>88</v>
      </c>
      <c r="B97" s="4" t="s">
        <v>87</v>
      </c>
      <c r="C97" s="131">
        <v>215004</v>
      </c>
      <c r="D97" s="133">
        <f t="shared" si="8"/>
        <v>1.5342711623257947E-2</v>
      </c>
      <c r="E97" s="131">
        <v>3441</v>
      </c>
      <c r="F97" s="130">
        <f t="shared" si="9"/>
        <v>1.13704329091588E-2</v>
      </c>
      <c r="G97" s="131">
        <f t="shared" si="10"/>
        <v>218445</v>
      </c>
      <c r="H97" s="130">
        <f t="shared" si="11"/>
        <v>1.5258741653427452E-2</v>
      </c>
      <c r="I97" s="125"/>
    </row>
    <row r="98" spans="1:10" x14ac:dyDescent="0.25">
      <c r="A98" s="132" t="s">
        <v>86</v>
      </c>
      <c r="B98" s="4" t="s">
        <v>85</v>
      </c>
      <c r="C98" s="131">
        <v>249788</v>
      </c>
      <c r="D98" s="133">
        <f t="shared" si="8"/>
        <v>1.7824902099264926E-2</v>
      </c>
      <c r="E98" s="131">
        <v>4969</v>
      </c>
      <c r="F98" s="130">
        <f t="shared" si="9"/>
        <v>1.6419552782798625E-2</v>
      </c>
      <c r="G98" s="131">
        <f t="shared" si="10"/>
        <v>254757</v>
      </c>
      <c r="H98" s="130">
        <f t="shared" si="11"/>
        <v>1.7795194430644864E-2</v>
      </c>
      <c r="I98" s="125"/>
    </row>
    <row r="99" spans="1:10" x14ac:dyDescent="0.25">
      <c r="A99" s="132" t="s">
        <v>84</v>
      </c>
      <c r="B99" s="4" t="s">
        <v>83</v>
      </c>
      <c r="C99" s="131">
        <v>221902</v>
      </c>
      <c r="D99" s="133">
        <f t="shared" si="8"/>
        <v>1.5834953743298661E-2</v>
      </c>
      <c r="E99" s="131">
        <v>6138</v>
      </c>
      <c r="F99" s="130">
        <f t="shared" si="9"/>
        <v>2.0282393837958941E-2</v>
      </c>
      <c r="G99" s="131">
        <f t="shared" si="10"/>
        <v>228040</v>
      </c>
      <c r="H99" s="130">
        <f t="shared" si="11"/>
        <v>1.59289681459754E-2</v>
      </c>
      <c r="I99" s="125"/>
    </row>
    <row r="100" spans="1:10" x14ac:dyDescent="0.25">
      <c r="A100" s="132" t="s">
        <v>82</v>
      </c>
      <c r="B100" s="4" t="s">
        <v>81</v>
      </c>
      <c r="C100" s="131">
        <v>219301</v>
      </c>
      <c r="D100" s="133">
        <f t="shared" si="8"/>
        <v>1.5649346066548022E-2</v>
      </c>
      <c r="E100" s="131">
        <v>4282</v>
      </c>
      <c r="F100" s="130">
        <f t="shared" si="9"/>
        <v>1.4149431478354542E-2</v>
      </c>
      <c r="G100" s="131">
        <f t="shared" si="10"/>
        <v>223583</v>
      </c>
      <c r="H100" s="130">
        <f t="shared" si="11"/>
        <v>1.5617639383360893E-2</v>
      </c>
      <c r="I100" s="125"/>
    </row>
    <row r="101" spans="1:10" x14ac:dyDescent="0.25">
      <c r="A101" s="132" t="s">
        <v>80</v>
      </c>
      <c r="B101" s="4" t="s">
        <v>79</v>
      </c>
      <c r="C101" s="131">
        <v>196791</v>
      </c>
      <c r="D101" s="133">
        <f t="shared" si="8"/>
        <v>1.4043029725272807E-2</v>
      </c>
      <c r="E101" s="131">
        <v>3980</v>
      </c>
      <c r="F101" s="130">
        <f t="shared" si="9"/>
        <v>1.3151503335789603E-2</v>
      </c>
      <c r="G101" s="131">
        <f t="shared" si="10"/>
        <v>200771</v>
      </c>
      <c r="H101" s="130">
        <f t="shared" si="11"/>
        <v>1.4024183755637725E-2</v>
      </c>
      <c r="I101" s="125"/>
    </row>
    <row r="102" spans="1:10" x14ac:dyDescent="0.25">
      <c r="A102" s="132" t="s">
        <v>78</v>
      </c>
      <c r="B102" s="4" t="s">
        <v>27</v>
      </c>
      <c r="C102" s="131">
        <v>71623</v>
      </c>
      <c r="D102" s="130">
        <f t="shared" ref="D102:D106" si="12">C102/$C$106</f>
        <v>5.111026002272534E-3</v>
      </c>
      <c r="E102" s="131">
        <v>2712</v>
      </c>
      <c r="F102" s="130">
        <f t="shared" ref="F102" si="13">E102/$E$106</f>
        <v>8.9615268961460801E-3</v>
      </c>
      <c r="G102" s="131">
        <f t="shared" si="10"/>
        <v>74335</v>
      </c>
      <c r="H102" s="130">
        <f t="shared" ref="H102:H106" si="14">G102/$G$106</f>
        <v>5.1924217116781322E-3</v>
      </c>
      <c r="I102" s="125"/>
    </row>
    <row r="103" spans="1:10" x14ac:dyDescent="0.25">
      <c r="A103" s="132" t="s">
        <v>77</v>
      </c>
      <c r="B103" s="4" t="s">
        <v>28</v>
      </c>
      <c r="C103" s="131">
        <v>13811</v>
      </c>
      <c r="D103" s="130">
        <f t="shared" si="12"/>
        <v>9.8555464190812976E-4</v>
      </c>
      <c r="E103" s="131">
        <v>483</v>
      </c>
      <c r="F103" s="130">
        <f>J103/$E$106</f>
        <v>0</v>
      </c>
      <c r="G103" s="131">
        <f t="shared" si="10"/>
        <v>14294</v>
      </c>
      <c r="H103" s="130">
        <f t="shared" si="14"/>
        <v>9.9845935221264852E-4</v>
      </c>
      <c r="I103" s="125"/>
      <c r="J103" s="40"/>
    </row>
    <row r="104" spans="1:10" x14ac:dyDescent="0.25">
      <c r="A104" s="132" t="s">
        <v>76</v>
      </c>
      <c r="B104" s="4" t="s">
        <v>29</v>
      </c>
      <c r="C104" s="131">
        <v>72137</v>
      </c>
      <c r="D104" s="130">
        <f t="shared" si="12"/>
        <v>5.1477051048676239E-3</v>
      </c>
      <c r="E104" s="131">
        <v>1778</v>
      </c>
      <c r="F104" s="130">
        <f>E103/$E$106</f>
        <v>1.596024148539291E-3</v>
      </c>
      <c r="G104" s="131">
        <f t="shared" si="10"/>
        <v>73915</v>
      </c>
      <c r="H104" s="130">
        <f t="shared" si="14"/>
        <v>5.1630840225827561E-3</v>
      </c>
      <c r="I104" s="125"/>
    </row>
    <row r="105" spans="1:10" x14ac:dyDescent="0.25">
      <c r="A105" s="132" t="s">
        <v>75</v>
      </c>
      <c r="B105" s="4" t="s">
        <v>30</v>
      </c>
      <c r="C105" s="131">
        <v>105213</v>
      </c>
      <c r="D105" s="130">
        <f t="shared" si="12"/>
        <v>7.5080124928737996E-3</v>
      </c>
      <c r="E105" s="131">
        <v>6136</v>
      </c>
      <c r="F105" s="127">
        <f>E105/$E$106</f>
        <v>2.0275785042312814E-2</v>
      </c>
      <c r="G105" s="131">
        <f t="shared" si="10"/>
        <v>111349</v>
      </c>
      <c r="H105" s="130">
        <f t="shared" si="14"/>
        <v>7.7779103406692461E-3</v>
      </c>
      <c r="I105" s="125"/>
    </row>
    <row r="106" spans="1:10" x14ac:dyDescent="0.25">
      <c r="A106" s="129"/>
      <c r="B106" s="128" t="s">
        <v>5</v>
      </c>
      <c r="C106" s="45">
        <f>SUM(C6:C105)</f>
        <v>14013429</v>
      </c>
      <c r="D106" s="126">
        <f t="shared" si="12"/>
        <v>1</v>
      </c>
      <c r="E106" s="45">
        <f>SUM(E6:E105)</f>
        <v>302627</v>
      </c>
      <c r="F106" s="127">
        <f>E106/$E$106</f>
        <v>1</v>
      </c>
      <c r="G106" s="45">
        <f>SUM(G6:G105)</f>
        <v>14316056</v>
      </c>
      <c r="H106" s="126">
        <f t="shared" si="14"/>
        <v>1</v>
      </c>
      <c r="I106" s="125"/>
    </row>
    <row r="107" spans="1:10" x14ac:dyDescent="0.25">
      <c r="A107" s="161" t="s">
        <v>64</v>
      </c>
      <c r="B107" s="161"/>
      <c r="C107" s="161"/>
      <c r="D107" s="161"/>
      <c r="E107" s="161"/>
      <c r="F107" s="161"/>
      <c r="G107" s="161"/>
    </row>
    <row r="108" spans="1:10" x14ac:dyDescent="0.25">
      <c r="A108" s="124" t="s">
        <v>74</v>
      </c>
      <c r="B108" s="124"/>
      <c r="C108" s="124"/>
      <c r="D108" s="124"/>
      <c r="E108" s="124"/>
      <c r="F108" s="124"/>
      <c r="G108" s="124"/>
    </row>
  </sheetData>
  <mergeCells count="10">
    <mergeCell ref="N4:P4"/>
    <mergeCell ref="J18:P18"/>
    <mergeCell ref="J19:P19"/>
    <mergeCell ref="J20:P20"/>
    <mergeCell ref="A4:B5"/>
    <mergeCell ref="A107:G107"/>
    <mergeCell ref="E4:F4"/>
    <mergeCell ref="C4:D4"/>
    <mergeCell ref="G4:H4"/>
    <mergeCell ref="J4:L4"/>
  </mergeCells>
  <pageMargins left="0.7" right="0.7" top="0.75" bottom="0.75" header="0.3" footer="0.3"/>
  <pageSetup paperSize="9" orientation="portrait" verticalDpi="0" r:id="rId1"/>
  <ignoredErrors>
    <ignoredError sqref="D106:F10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55E5D-1D2E-46C1-89AA-CED00DCA9030}">
  <dimension ref="A1:J15"/>
  <sheetViews>
    <sheetView showGridLines="0" workbookViewId="0">
      <selection activeCell="E6" sqref="E6"/>
    </sheetView>
  </sheetViews>
  <sheetFormatPr baseColWidth="10" defaultColWidth="11.42578125" defaultRowHeight="15" x14ac:dyDescent="0.25"/>
  <cols>
    <col min="1" max="4" width="11.42578125" style="1"/>
    <col min="5" max="6" width="13.7109375" style="1" customWidth="1"/>
    <col min="7" max="16384" width="11.42578125" style="1"/>
  </cols>
  <sheetData>
    <row r="1" spans="1:10" ht="66" customHeight="1" x14ac:dyDescent="0.25">
      <c r="A1" s="171" t="s">
        <v>284</v>
      </c>
      <c r="B1" s="171"/>
      <c r="C1" s="171"/>
      <c r="D1" s="171"/>
      <c r="E1" s="171"/>
      <c r="F1" s="171"/>
      <c r="G1" s="38"/>
      <c r="H1" s="38"/>
      <c r="I1" s="38"/>
    </row>
    <row r="2" spans="1:10" ht="15.75" x14ac:dyDescent="0.25">
      <c r="A2" s="21"/>
      <c r="B2" s="172" t="s">
        <v>33</v>
      </c>
      <c r="C2" s="172"/>
      <c r="D2" s="173"/>
      <c r="E2" s="172" t="s">
        <v>34</v>
      </c>
      <c r="F2" s="173"/>
    </row>
    <row r="3" spans="1:10" ht="45" customHeight="1" x14ac:dyDescent="0.25">
      <c r="A3" s="22"/>
      <c r="B3" s="23" t="s">
        <v>1</v>
      </c>
      <c r="C3" s="24" t="s">
        <v>35</v>
      </c>
      <c r="D3" s="25" t="s">
        <v>36</v>
      </c>
      <c r="E3" s="24" t="s">
        <v>37</v>
      </c>
      <c r="F3" s="25" t="s">
        <v>38</v>
      </c>
    </row>
    <row r="4" spans="1:10" x14ac:dyDescent="0.25">
      <c r="A4" s="26" t="s">
        <v>39</v>
      </c>
      <c r="B4" s="27">
        <v>334669</v>
      </c>
      <c r="C4" s="28">
        <v>0.38</v>
      </c>
      <c r="D4" s="29">
        <v>0.62</v>
      </c>
      <c r="E4" s="28">
        <v>0.37</v>
      </c>
      <c r="F4" s="29">
        <v>0.63</v>
      </c>
    </row>
    <row r="5" spans="1:10" x14ac:dyDescent="0.25">
      <c r="A5" s="30" t="s">
        <v>40</v>
      </c>
      <c r="B5" s="31">
        <v>159680</v>
      </c>
      <c r="C5" s="32">
        <v>0.47</v>
      </c>
      <c r="D5" s="33">
        <v>0.53</v>
      </c>
      <c r="E5" s="32">
        <v>0.84</v>
      </c>
      <c r="F5" s="33">
        <v>0.16</v>
      </c>
      <c r="I5" s="50"/>
      <c r="J5" s="50"/>
    </row>
    <row r="6" spans="1:10" x14ac:dyDescent="0.25">
      <c r="A6" s="30" t="s">
        <v>41</v>
      </c>
      <c r="B6" s="27">
        <v>147966</v>
      </c>
      <c r="C6" s="28">
        <v>0.43</v>
      </c>
      <c r="D6" s="29">
        <v>0.56999999999999995</v>
      </c>
      <c r="E6" s="28">
        <v>0.83459388568445447</v>
      </c>
      <c r="F6" s="29">
        <v>0.16540611431554553</v>
      </c>
      <c r="I6" s="85">
        <f>B4+B8+B11</f>
        <v>434956</v>
      </c>
      <c r="J6" s="50"/>
    </row>
    <row r="7" spans="1:10" x14ac:dyDescent="0.25">
      <c r="A7" s="30" t="s">
        <v>42</v>
      </c>
      <c r="B7" s="31">
        <v>61578</v>
      </c>
      <c r="C7" s="32">
        <v>0.46</v>
      </c>
      <c r="D7" s="33">
        <v>0.54</v>
      </c>
      <c r="E7" s="32">
        <v>0.71113035288398729</v>
      </c>
      <c r="F7" s="33">
        <v>0.28886964711601271</v>
      </c>
      <c r="I7" s="50"/>
      <c r="J7" s="50"/>
    </row>
    <row r="8" spans="1:10" x14ac:dyDescent="0.25">
      <c r="A8" s="30" t="s">
        <v>43</v>
      </c>
      <c r="B8" s="27">
        <v>61513</v>
      </c>
      <c r="C8" s="28">
        <v>0.34</v>
      </c>
      <c r="D8" s="29">
        <v>0.66</v>
      </c>
      <c r="E8" s="28">
        <v>0.39</v>
      </c>
      <c r="F8" s="29">
        <v>0.61</v>
      </c>
      <c r="I8" s="86">
        <f>I6/'[1]Carsat résidence et liquidation'!B27</f>
        <v>0.40414480811865033</v>
      </c>
      <c r="J8" s="50"/>
    </row>
    <row r="9" spans="1:10" x14ac:dyDescent="0.25">
      <c r="A9" s="30" t="s">
        <v>44</v>
      </c>
      <c r="B9" s="31">
        <v>50489</v>
      </c>
      <c r="C9" s="32">
        <v>0.46579986516421074</v>
      </c>
      <c r="D9" s="33">
        <v>0.53420013483578932</v>
      </c>
      <c r="E9" s="32">
        <v>0.82</v>
      </c>
      <c r="F9" s="33">
        <v>0.18</v>
      </c>
      <c r="I9" s="50"/>
      <c r="J9" s="50"/>
    </row>
    <row r="10" spans="1:10" x14ac:dyDescent="0.25">
      <c r="A10" s="30" t="s">
        <v>45</v>
      </c>
      <c r="B10" s="27">
        <v>46394</v>
      </c>
      <c r="C10" s="28">
        <v>0.42</v>
      </c>
      <c r="D10" s="29">
        <v>0.57999999999999996</v>
      </c>
      <c r="E10" s="28">
        <v>0.83</v>
      </c>
      <c r="F10" s="29">
        <v>0.17</v>
      </c>
      <c r="I10" s="50"/>
      <c r="J10" s="85">
        <f>B5+B6+B7</f>
        <v>369224</v>
      </c>
    </row>
    <row r="11" spans="1:10" x14ac:dyDescent="0.25">
      <c r="A11" s="30" t="s">
        <v>46</v>
      </c>
      <c r="B11" s="31">
        <v>38774</v>
      </c>
      <c r="C11" s="32">
        <v>0.42</v>
      </c>
      <c r="D11" s="33">
        <v>0.57999999999999996</v>
      </c>
      <c r="E11" s="32">
        <v>0.48</v>
      </c>
      <c r="F11" s="33">
        <v>0.52</v>
      </c>
      <c r="I11" s="50"/>
      <c r="J11" s="50"/>
    </row>
    <row r="12" spans="1:10" x14ac:dyDescent="0.25">
      <c r="A12" s="30" t="s">
        <v>47</v>
      </c>
      <c r="B12" s="27">
        <v>21414</v>
      </c>
      <c r="C12" s="28">
        <v>0.48030295812890011</v>
      </c>
      <c r="D12" s="29">
        <v>0.51969704187109989</v>
      </c>
      <c r="E12" s="28">
        <v>0.9710379650359644</v>
      </c>
      <c r="F12" s="29">
        <v>2.896203496403563E-2</v>
      </c>
      <c r="I12" s="50"/>
      <c r="J12" s="86">
        <f>J10/'[1]Carsat résidence et liquidation'!B27</f>
        <v>0.34306909809911934</v>
      </c>
    </row>
    <row r="13" spans="1:10" x14ac:dyDescent="0.25">
      <c r="A13" s="34" t="s">
        <v>48</v>
      </c>
      <c r="B13" s="35">
        <v>15758</v>
      </c>
      <c r="C13" s="36">
        <v>0.53435544430538173</v>
      </c>
      <c r="D13" s="37">
        <v>0.46564455569461827</v>
      </c>
      <c r="E13" s="36">
        <v>0.94</v>
      </c>
      <c r="F13" s="37">
        <v>0.06</v>
      </c>
      <c r="I13" s="50"/>
      <c r="J13" s="50"/>
    </row>
    <row r="14" spans="1:10" x14ac:dyDescent="0.25">
      <c r="A14" s="20" t="s">
        <v>64</v>
      </c>
      <c r="I14" s="50"/>
      <c r="J14" s="50"/>
    </row>
    <row r="15" spans="1:10" x14ac:dyDescent="0.25">
      <c r="A15" s="20" t="s">
        <v>57</v>
      </c>
    </row>
  </sheetData>
  <mergeCells count="3">
    <mergeCell ref="A1:F1"/>
    <mergeCell ref="B2:D2"/>
    <mergeCell ref="E2:F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06E1D-8A3B-4EDF-8AA7-54B1D42988C8}">
  <dimension ref="A1:M12"/>
  <sheetViews>
    <sheetView showGridLines="0" workbookViewId="0">
      <selection activeCell="K2" sqref="K2"/>
    </sheetView>
  </sheetViews>
  <sheetFormatPr baseColWidth="10" defaultRowHeight="15" x14ac:dyDescent="0.25"/>
  <cols>
    <col min="1" max="1" width="32.85546875" customWidth="1"/>
    <col min="3" max="5" width="15.7109375" customWidth="1"/>
  </cols>
  <sheetData>
    <row r="1" spans="1:13" ht="30" customHeight="1" x14ac:dyDescent="0.25">
      <c r="A1" s="171" t="s">
        <v>274</v>
      </c>
      <c r="B1" s="171"/>
      <c r="C1" s="171"/>
      <c r="D1" s="171"/>
      <c r="E1" s="171"/>
    </row>
    <row r="2" spans="1:13" ht="48" customHeight="1" x14ac:dyDescent="0.25">
      <c r="A2" s="144"/>
      <c r="B2" s="144"/>
      <c r="C2" s="145" t="s">
        <v>279</v>
      </c>
      <c r="D2" s="146" t="s">
        <v>280</v>
      </c>
      <c r="E2" s="147" t="s">
        <v>281</v>
      </c>
      <c r="F2" s="60" t="s">
        <v>8</v>
      </c>
    </row>
    <row r="3" spans="1:13" ht="15" customHeight="1" x14ac:dyDescent="0.25">
      <c r="A3" s="174" t="s">
        <v>282</v>
      </c>
      <c r="B3" s="105" t="s">
        <v>49</v>
      </c>
      <c r="C3" s="106">
        <v>339.79992941875702</v>
      </c>
      <c r="D3" s="107">
        <v>761.99330300386396</v>
      </c>
      <c r="E3" s="108">
        <v>210.766587523277</v>
      </c>
      <c r="F3" s="148">
        <v>346.64522989391202</v>
      </c>
      <c r="I3" s="123"/>
    </row>
    <row r="4" spans="1:13" ht="15" customHeight="1" x14ac:dyDescent="0.25">
      <c r="A4" s="175"/>
      <c r="B4" s="109" t="s">
        <v>50</v>
      </c>
      <c r="C4" s="110">
        <v>313.28339409986501</v>
      </c>
      <c r="D4" s="111">
        <v>652.60527160994798</v>
      </c>
      <c r="E4" s="112">
        <v>252.39699965343499</v>
      </c>
      <c r="F4" s="149">
        <v>304.63844338024097</v>
      </c>
    </row>
    <row r="5" spans="1:13" ht="15" customHeight="1" x14ac:dyDescent="0.25">
      <c r="A5" s="176"/>
      <c r="B5" s="113" t="s">
        <v>51</v>
      </c>
      <c r="C5" s="114">
        <v>332.03499293898898</v>
      </c>
      <c r="D5" s="115">
        <v>667.28856048184696</v>
      </c>
      <c r="E5" s="116">
        <v>252.15996789995199</v>
      </c>
      <c r="F5" s="150">
        <v>322.55686927825502</v>
      </c>
    </row>
    <row r="6" spans="1:13" ht="15" customHeight="1" x14ac:dyDescent="0.25">
      <c r="A6" s="174" t="s">
        <v>69</v>
      </c>
      <c r="B6" s="105" t="s">
        <v>49</v>
      </c>
      <c r="C6" s="106">
        <v>1023.45767735552</v>
      </c>
      <c r="D6" s="106">
        <v>1156.1293680971601</v>
      </c>
      <c r="E6" s="117">
        <v>241.08658450824399</v>
      </c>
      <c r="F6" s="148">
        <v>1023.95237365512</v>
      </c>
    </row>
    <row r="7" spans="1:13" ht="15" customHeight="1" x14ac:dyDescent="0.25">
      <c r="A7" s="175" t="s">
        <v>283</v>
      </c>
      <c r="B7" s="109" t="s">
        <v>50</v>
      </c>
      <c r="C7" s="110">
        <v>757.69105010293799</v>
      </c>
      <c r="D7" s="110">
        <v>1049.50348133438</v>
      </c>
      <c r="E7" s="118">
        <v>437.44339946731901</v>
      </c>
      <c r="F7" s="149">
        <v>814.62466441952301</v>
      </c>
    </row>
    <row r="8" spans="1:13" ht="15" customHeight="1" x14ac:dyDescent="0.25">
      <c r="A8" s="176"/>
      <c r="B8" s="113" t="s">
        <v>51</v>
      </c>
      <c r="C8" s="114">
        <v>893.08658389796904</v>
      </c>
      <c r="D8" s="114">
        <v>1059.6789243564201</v>
      </c>
      <c r="E8" s="119">
        <v>418.43689912003998</v>
      </c>
      <c r="F8" s="150">
        <v>906.98901430603701</v>
      </c>
    </row>
    <row r="9" spans="1:13" ht="18" customHeight="1" x14ac:dyDescent="0.25">
      <c r="A9" s="20" t="s">
        <v>64</v>
      </c>
      <c r="B9" s="120"/>
      <c r="C9" s="120"/>
      <c r="D9" s="120"/>
      <c r="E9" s="120"/>
      <c r="F9" s="120"/>
      <c r="L9" s="41"/>
      <c r="M9" s="41"/>
    </row>
    <row r="10" spans="1:13" ht="17.25" customHeight="1" x14ac:dyDescent="0.25">
      <c r="A10" s="20" t="s">
        <v>70</v>
      </c>
      <c r="B10" s="120"/>
      <c r="C10" s="120"/>
      <c r="D10" s="120"/>
      <c r="E10" s="120"/>
      <c r="F10" s="120"/>
      <c r="K10" s="41"/>
      <c r="L10" s="41"/>
      <c r="M10" s="41"/>
    </row>
    <row r="11" spans="1:13" ht="68.25" customHeight="1" x14ac:dyDescent="0.25">
      <c r="A11" s="177" t="s">
        <v>52</v>
      </c>
      <c r="B11" s="177"/>
      <c r="C11" s="177"/>
      <c r="D11" s="177"/>
      <c r="E11" s="177"/>
      <c r="F11" s="48"/>
      <c r="G11" s="121"/>
      <c r="H11" s="42"/>
      <c r="K11" s="41"/>
      <c r="L11" s="41"/>
      <c r="M11" s="41"/>
    </row>
    <row r="12" spans="1:13" x14ac:dyDescent="0.25">
      <c r="A12" s="177"/>
      <c r="B12" s="177"/>
      <c r="C12" s="177"/>
      <c r="D12" s="177"/>
      <c r="E12" s="177"/>
    </row>
  </sheetData>
  <mergeCells count="5">
    <mergeCell ref="A3:A5"/>
    <mergeCell ref="A6:A8"/>
    <mergeCell ref="A1:E1"/>
    <mergeCell ref="A11:E11"/>
    <mergeCell ref="A12:E1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8B915-0259-4E33-808A-37C74746A752}">
  <dimension ref="A1:K46"/>
  <sheetViews>
    <sheetView showGridLines="0" topLeftCell="A31" workbookViewId="0">
      <selection activeCell="D19" sqref="D19"/>
    </sheetView>
  </sheetViews>
  <sheetFormatPr baseColWidth="10" defaultRowHeight="15" x14ac:dyDescent="0.25"/>
  <sheetData>
    <row r="1" spans="1:11" ht="60" x14ac:dyDescent="0.25">
      <c r="A1" s="43" t="s">
        <v>54</v>
      </c>
      <c r="B1" s="43" t="s">
        <v>55</v>
      </c>
      <c r="C1" s="43" t="s">
        <v>53</v>
      </c>
      <c r="E1" s="178" t="s">
        <v>71</v>
      </c>
      <c r="F1" s="178"/>
      <c r="G1" s="178"/>
      <c r="H1" s="178"/>
      <c r="I1" s="178"/>
      <c r="J1" s="178"/>
      <c r="K1" s="178"/>
    </row>
    <row r="2" spans="1:11" s="40" customFormat="1" x14ac:dyDescent="0.25">
      <c r="A2" s="44">
        <v>1980</v>
      </c>
      <c r="B2" s="45">
        <v>231944</v>
      </c>
      <c r="C2" s="46">
        <v>4.6492692570818749E-2</v>
      </c>
    </row>
    <row r="3" spans="1:11" s="40" customFormat="1" x14ac:dyDescent="0.25">
      <c r="A3" s="44">
        <v>1981</v>
      </c>
      <c r="B3" s="45">
        <v>248781</v>
      </c>
      <c r="C3" s="46">
        <v>4.8659940207074814E-2</v>
      </c>
    </row>
    <row r="4" spans="1:11" s="40" customFormat="1" x14ac:dyDescent="0.25">
      <c r="A4" s="44">
        <v>1982</v>
      </c>
      <c r="B4" s="45">
        <v>265189</v>
      </c>
      <c r="C4" s="46">
        <v>5.083222045384015E-2</v>
      </c>
    </row>
    <row r="5" spans="1:11" s="40" customFormat="1" x14ac:dyDescent="0.25">
      <c r="A5" s="44">
        <v>1983</v>
      </c>
      <c r="B5" s="45">
        <v>282329</v>
      </c>
      <c r="C5" s="46">
        <v>5.1847142483827206E-2</v>
      </c>
    </row>
    <row r="6" spans="1:11" s="40" customFormat="1" x14ac:dyDescent="0.25">
      <c r="A6" s="44">
        <v>1984</v>
      </c>
      <c r="B6" s="45">
        <v>303409</v>
      </c>
      <c r="C6" s="46">
        <v>5.3099025520027751E-2</v>
      </c>
    </row>
    <row r="7" spans="1:11" s="40" customFormat="1" x14ac:dyDescent="0.25">
      <c r="A7" s="44">
        <v>1985</v>
      </c>
      <c r="B7" s="45">
        <v>322670</v>
      </c>
      <c r="C7" s="46">
        <v>5.3761237259884687E-2</v>
      </c>
    </row>
    <row r="8" spans="1:11" s="40" customFormat="1" x14ac:dyDescent="0.25">
      <c r="A8" s="44">
        <v>1986</v>
      </c>
      <c r="B8" s="45">
        <v>341644</v>
      </c>
      <c r="C8" s="46">
        <v>5.4315084532862198E-2</v>
      </c>
    </row>
    <row r="9" spans="1:11" s="40" customFormat="1" x14ac:dyDescent="0.25">
      <c r="A9" s="44">
        <v>1987</v>
      </c>
      <c r="B9" s="45">
        <v>367584</v>
      </c>
      <c r="C9" s="46">
        <v>5.5900266906498783E-2</v>
      </c>
    </row>
    <row r="10" spans="1:11" s="40" customFormat="1" x14ac:dyDescent="0.25">
      <c r="A10" s="44">
        <v>1988</v>
      </c>
      <c r="B10" s="45">
        <v>395100</v>
      </c>
      <c r="C10" s="46">
        <v>5.7570532280442947E-2</v>
      </c>
    </row>
    <row r="11" spans="1:11" s="40" customFormat="1" x14ac:dyDescent="0.25">
      <c r="A11" s="44">
        <v>1989</v>
      </c>
      <c r="B11" s="45">
        <v>422287</v>
      </c>
      <c r="C11" s="46">
        <v>5.9002726811899164E-2</v>
      </c>
    </row>
    <row r="12" spans="1:11" s="40" customFormat="1" x14ac:dyDescent="0.25">
      <c r="A12" s="44">
        <v>1990</v>
      </c>
      <c r="B12" s="45">
        <v>457279</v>
      </c>
      <c r="C12" s="46">
        <v>6.1131235124227905E-2</v>
      </c>
    </row>
    <row r="13" spans="1:11" s="40" customFormat="1" x14ac:dyDescent="0.25">
      <c r="A13" s="44">
        <v>1991</v>
      </c>
      <c r="B13" s="45">
        <v>492316</v>
      </c>
      <c r="C13" s="46">
        <v>6.3290242602140737E-2</v>
      </c>
    </row>
    <row r="14" spans="1:11" s="40" customFormat="1" x14ac:dyDescent="0.25">
      <c r="A14" s="44">
        <v>1992</v>
      </c>
      <c r="B14" s="45">
        <v>533708</v>
      </c>
      <c r="C14" s="46">
        <v>6.6002406572192834E-2</v>
      </c>
    </row>
    <row r="15" spans="1:11" s="40" customFormat="1" x14ac:dyDescent="0.25">
      <c r="A15" s="44">
        <v>1993</v>
      </c>
      <c r="B15" s="45">
        <v>579228</v>
      </c>
      <c r="C15" s="46">
        <v>6.922398193857697E-2</v>
      </c>
    </row>
    <row r="16" spans="1:11" s="40" customFormat="1" x14ac:dyDescent="0.25">
      <c r="A16" s="44">
        <v>1994</v>
      </c>
      <c r="B16" s="45">
        <v>626799</v>
      </c>
      <c r="C16" s="46">
        <v>7.2551899055932539E-2</v>
      </c>
    </row>
    <row r="17" spans="1:5" s="40" customFormat="1" x14ac:dyDescent="0.25">
      <c r="A17" s="44">
        <v>1995</v>
      </c>
      <c r="B17" s="45">
        <v>670309</v>
      </c>
      <c r="C17" s="46">
        <v>7.5710281211971708E-2</v>
      </c>
    </row>
    <row r="18" spans="1:5" s="40" customFormat="1" x14ac:dyDescent="0.25">
      <c r="A18" s="44">
        <v>1996</v>
      </c>
      <c r="B18" s="45">
        <v>717681</v>
      </c>
      <c r="C18" s="46">
        <v>7.9065001039428776E-2</v>
      </c>
    </row>
    <row r="19" spans="1:5" s="40" customFormat="1" x14ac:dyDescent="0.25">
      <c r="A19" s="44">
        <v>1997</v>
      </c>
      <c r="B19" s="45">
        <v>760667</v>
      </c>
      <c r="C19" s="46">
        <v>8.1946836205331677E-2</v>
      </c>
    </row>
    <row r="20" spans="1:5" s="40" customFormat="1" x14ac:dyDescent="0.25">
      <c r="A20" s="44">
        <v>1998</v>
      </c>
      <c r="B20" s="45">
        <v>806814</v>
      </c>
      <c r="C20" s="46">
        <v>8.5031079859113068E-2</v>
      </c>
      <c r="E20" s="20" t="s">
        <v>72</v>
      </c>
    </row>
    <row r="21" spans="1:5" s="40" customFormat="1" x14ac:dyDescent="0.25">
      <c r="A21" s="44">
        <v>1999</v>
      </c>
      <c r="B21" s="45">
        <v>852694</v>
      </c>
      <c r="C21" s="46">
        <v>8.8037201580489E-2</v>
      </c>
      <c r="E21" s="20" t="s">
        <v>58</v>
      </c>
    </row>
    <row r="22" spans="1:5" s="40" customFormat="1" x14ac:dyDescent="0.25">
      <c r="A22" s="44">
        <v>2000</v>
      </c>
      <c r="B22" s="45">
        <v>892432</v>
      </c>
      <c r="C22" s="46">
        <v>9.1313888524515011E-2</v>
      </c>
      <c r="E22" s="20" t="s">
        <v>73</v>
      </c>
    </row>
    <row r="23" spans="1:5" s="40" customFormat="1" x14ac:dyDescent="0.25">
      <c r="A23" s="44">
        <v>2001</v>
      </c>
      <c r="B23" s="45">
        <v>937920</v>
      </c>
      <c r="C23" s="46">
        <v>9.4319936983276495E-2</v>
      </c>
    </row>
    <row r="24" spans="1:5" s="40" customFormat="1" x14ac:dyDescent="0.25">
      <c r="A24" s="44">
        <v>2002</v>
      </c>
      <c r="B24" s="45">
        <v>979085</v>
      </c>
      <c r="C24" s="46">
        <v>9.6827709110904089E-2</v>
      </c>
    </row>
    <row r="25" spans="1:5" s="40" customFormat="1" x14ac:dyDescent="0.25">
      <c r="A25" s="44">
        <v>2003</v>
      </c>
      <c r="B25" s="45">
        <v>1020050</v>
      </c>
      <c r="C25" s="46">
        <v>9.9300443198988037E-2</v>
      </c>
    </row>
    <row r="26" spans="1:5" s="40" customFormat="1" x14ac:dyDescent="0.25">
      <c r="A26" s="44">
        <v>2004</v>
      </c>
      <c r="B26" s="45">
        <v>1054992</v>
      </c>
      <c r="C26" s="46">
        <v>9.9488333749207153E-2</v>
      </c>
    </row>
    <row r="27" spans="1:5" s="40" customFormat="1" x14ac:dyDescent="0.25">
      <c r="A27" s="44">
        <v>2005</v>
      </c>
      <c r="B27" s="45">
        <v>1091887</v>
      </c>
      <c r="C27" s="46">
        <v>0.1000294714388594</v>
      </c>
    </row>
    <row r="28" spans="1:5" s="40" customFormat="1" x14ac:dyDescent="0.25">
      <c r="A28" s="44">
        <v>2006</v>
      </c>
      <c r="B28" s="45">
        <v>1132382</v>
      </c>
      <c r="C28" s="46">
        <v>0.10022877555115417</v>
      </c>
    </row>
    <row r="29" spans="1:5" s="40" customFormat="1" x14ac:dyDescent="0.25">
      <c r="A29" s="44">
        <v>2007</v>
      </c>
      <c r="B29" s="45">
        <v>1156471</v>
      </c>
      <c r="C29" s="46">
        <v>9.888665287434753E-2</v>
      </c>
    </row>
    <row r="30" spans="1:5" s="40" customFormat="1" x14ac:dyDescent="0.25">
      <c r="A30" s="44">
        <v>2008</v>
      </c>
      <c r="B30" s="45">
        <v>1182510</v>
      </c>
      <c r="C30" s="46">
        <v>9.7893247509207068E-2</v>
      </c>
    </row>
    <row r="31" spans="1:5" s="40" customFormat="1" x14ac:dyDescent="0.25">
      <c r="A31" s="44">
        <v>2009</v>
      </c>
      <c r="B31" s="45">
        <v>1212251</v>
      </c>
      <c r="C31" s="46">
        <v>9.7882707343421513E-2</v>
      </c>
    </row>
    <row r="32" spans="1:5" s="40" customFormat="1" x14ac:dyDescent="0.25">
      <c r="A32" s="44">
        <v>2010</v>
      </c>
      <c r="B32" s="45">
        <v>1234693</v>
      </c>
      <c r="C32" s="46">
        <v>9.5824906793897907E-2</v>
      </c>
    </row>
    <row r="33" spans="1:6" s="40" customFormat="1" x14ac:dyDescent="0.25">
      <c r="A33" s="44">
        <v>2011</v>
      </c>
      <c r="B33" s="45">
        <v>1250791</v>
      </c>
      <c r="C33" s="46">
        <v>9.54651513436542E-2</v>
      </c>
    </row>
    <row r="34" spans="1:6" s="40" customFormat="1" x14ac:dyDescent="0.25">
      <c r="A34" s="44">
        <v>2012</v>
      </c>
      <c r="B34" s="45">
        <v>1256324</v>
      </c>
      <c r="C34" s="46">
        <v>9.4923836466649147E-2</v>
      </c>
    </row>
    <row r="35" spans="1:6" s="40" customFormat="1" x14ac:dyDescent="0.25">
      <c r="A35" s="44">
        <v>2013</v>
      </c>
      <c r="B35" s="45">
        <v>1264294</v>
      </c>
      <c r="C35" s="46">
        <v>9.3657783074270015E-2</v>
      </c>
    </row>
    <row r="36" spans="1:6" s="40" customFormat="1" x14ac:dyDescent="0.25">
      <c r="A36" s="44">
        <v>2014</v>
      </c>
      <c r="B36" s="45">
        <v>1244684</v>
      </c>
      <c r="C36" s="46">
        <v>9.0940866853611593E-2</v>
      </c>
    </row>
    <row r="37" spans="1:6" s="40" customFormat="1" x14ac:dyDescent="0.25">
      <c r="A37" s="44">
        <v>2015</v>
      </c>
      <c r="B37" s="45">
        <v>1235287</v>
      </c>
      <c r="C37" s="46">
        <v>8.9159291141170105E-2</v>
      </c>
    </row>
    <row r="38" spans="1:6" s="40" customFormat="1" x14ac:dyDescent="0.25">
      <c r="A38" s="44">
        <v>2016</v>
      </c>
      <c r="B38" s="45">
        <v>1226545</v>
      </c>
      <c r="C38" s="46">
        <v>8.745644629116274E-2</v>
      </c>
      <c r="F38" s="122"/>
    </row>
    <row r="39" spans="1:6" s="40" customFormat="1" x14ac:dyDescent="0.25">
      <c r="A39" s="44">
        <v>2017</v>
      </c>
      <c r="B39" s="45">
        <v>1157786</v>
      </c>
      <c r="C39" s="46">
        <v>8.1882896565049462E-2</v>
      </c>
    </row>
    <row r="40" spans="1:6" s="40" customFormat="1" x14ac:dyDescent="0.25">
      <c r="A40" s="44">
        <v>2018</v>
      </c>
      <c r="B40" s="45">
        <v>1179007</v>
      </c>
      <c r="C40" s="46">
        <v>8.2146913203487631E-2</v>
      </c>
    </row>
    <row r="41" spans="1:6" s="40" customFormat="1" x14ac:dyDescent="0.25">
      <c r="A41" s="44">
        <v>2019</v>
      </c>
      <c r="B41" s="45">
        <v>1208268</v>
      </c>
      <c r="C41" s="46">
        <v>8.3089632590098217E-2</v>
      </c>
    </row>
    <row r="42" spans="1:6" x14ac:dyDescent="0.25">
      <c r="A42" s="44">
        <v>2020</v>
      </c>
      <c r="B42" s="45">
        <v>1123741</v>
      </c>
      <c r="C42" s="46">
        <v>7.6182277057178616E-2</v>
      </c>
    </row>
    <row r="43" spans="1:6" x14ac:dyDescent="0.25">
      <c r="A43" s="44">
        <v>2021</v>
      </c>
      <c r="B43" s="45">
        <v>1102647</v>
      </c>
      <c r="C43" s="46">
        <v>7.4256520071266915E-2</v>
      </c>
    </row>
    <row r="44" spans="1:6" x14ac:dyDescent="0.25">
      <c r="A44" s="44">
        <v>2022</v>
      </c>
      <c r="B44" s="45">
        <v>1087595</v>
      </c>
      <c r="C44" s="46">
        <v>7.1999999999999995E-2</v>
      </c>
    </row>
    <row r="45" spans="1:6" x14ac:dyDescent="0.25">
      <c r="A45" s="44">
        <v>2023</v>
      </c>
      <c r="B45" s="45">
        <v>1076238</v>
      </c>
      <c r="C45" s="46">
        <f>B45/15251939</f>
        <v>7.0564011566004822E-2</v>
      </c>
    </row>
    <row r="46" spans="1:6" x14ac:dyDescent="0.25">
      <c r="A46" s="44">
        <v>2024</v>
      </c>
      <c r="B46" s="45">
        <v>1065025</v>
      </c>
      <c r="C46" s="46">
        <v>6.9000000000000006E-2</v>
      </c>
    </row>
  </sheetData>
  <mergeCells count="1">
    <mergeCell ref="E1:K1"/>
  </mergeCells>
  <pageMargins left="0.7" right="0.7" top="0.75" bottom="0.75" header="0.3" footer="0.3"/>
  <pageSetup paperSize="9" orientation="portrait" verticalDpi="0" r:id="rId1"/>
  <drawing r:id="rId2"/>
</worksheet>
</file>

<file path=docMetadata/LabelInfo.xml><?xml version="1.0" encoding="utf-8"?>
<clbl:labelList xmlns:clbl="http://schemas.microsoft.com/office/2020/mipLabelMetadata">
  <clbl:label id="{c8ed0d54-54d7-4498-9042-bf1d68447b7b}" enabled="1" method="Privileged" siteId="{7512341a-42c3-44bb-beee-e013048f124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Lieu résidence</vt:lpstr>
      <vt:lpstr>Carsat résidence et liquidation</vt:lpstr>
      <vt:lpstr>Département de résidence DP-DD</vt:lpstr>
      <vt:lpstr>Résidence 10 principaux pays</vt:lpstr>
      <vt:lpstr>Montant global</vt:lpstr>
      <vt:lpstr>Evolutions résidents étranger</vt:lpstr>
      <vt:lpstr>'Lieu résidence'!Zone_d_impression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Z019546</dc:creator>
  <cp:lastModifiedBy>ARABI Samya</cp:lastModifiedBy>
  <cp:lastPrinted>2023-01-24T16:15:44Z</cp:lastPrinted>
  <dcterms:created xsi:type="dcterms:W3CDTF">2022-04-12T12:47:36Z</dcterms:created>
  <dcterms:modified xsi:type="dcterms:W3CDTF">2025-07-18T08:06:45Z</dcterms:modified>
</cp:coreProperties>
</file>