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N:\DSPR\PSN\RECUEIL\Recueil données 2023\T1_RETRAITES\Tableaux PJ du recueil\"/>
    </mc:Choice>
  </mc:AlternateContent>
  <xr:revisionPtr revIDLastSave="0" documentId="13_ncr:101_{B08F7328-C248-4DB7-BD9E-B17B3086A03D}" xr6:coauthVersionLast="47" xr6:coauthVersionMax="47" xr10:uidLastSave="{00000000-0000-0000-0000-000000000000}"/>
  <bookViews>
    <workbookView xWindow="-120" yWindow="-120" windowWidth="29040" windowHeight="15840" firstSheet="3" activeTab="8" xr2:uid="{F59C8FCB-0B23-4693-8D84-404EE0320283}"/>
  </bookViews>
  <sheets>
    <sheet name="MV et ASI" sheetId="1" r:id="rId1"/>
    <sheet name="Evolution nb prest. MV et ASI" sheetId="2" r:id="rId2"/>
    <sheet name="Bénéficiaires par genre" sheetId="3" r:id="rId3"/>
    <sheet name="Montant MV" sheetId="4" r:id="rId4"/>
    <sheet name="Part MV dans pension globale" sheetId="5" r:id="rId5"/>
    <sheet name="Pyramide MV" sheetId="11" r:id="rId6"/>
    <sheet name="Effectifs L814" sheetId="6" r:id="rId7"/>
    <sheet name="Evolution L814 depuis 2000" sheetId="7" r:id="rId8"/>
    <sheet name="Résidence bénéficiaires L814-2" sheetId="8" r:id="rId9"/>
  </sheets>
  <definedNames>
    <definedName name="_xlnm._FilterDatabase" localSheetId="5" hidden="1">'Pyramide MV'!$A$3:$F$48</definedName>
    <definedName name="TitreDate" localSheetId="4">#REF!</definedName>
    <definedName name="TitreDate">#REF!</definedName>
    <definedName name="TitreRégion" localSheetId="4">#REF!</definedName>
    <definedName name="TitreRégion">#REF!</definedName>
    <definedName name="_xlnm.Print_Area" localSheetId="3">'Montant MV'!$A$1:$J$19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8" i="6" l="1"/>
  <c r="C6" i="5"/>
  <c r="G8" i="6" l="1"/>
  <c r="AD70" i="11" l="1"/>
  <c r="Z70" i="11"/>
  <c r="D7" i="11" l="1"/>
  <c r="E49" i="11"/>
  <c r="F49" i="11"/>
  <c r="C49" i="11"/>
  <c r="G5" i="11"/>
  <c r="D47" i="11"/>
  <c r="D46" i="11"/>
  <c r="D45" i="11"/>
  <c r="D44" i="11"/>
  <c r="D43" i="11"/>
  <c r="D42" i="11"/>
  <c r="D41" i="11"/>
  <c r="D40" i="11"/>
  <c r="D39" i="11"/>
  <c r="D38" i="11"/>
  <c r="D37" i="11"/>
  <c r="D36" i="11"/>
  <c r="D35" i="11"/>
  <c r="D34" i="11"/>
  <c r="D33" i="11"/>
  <c r="D32" i="11"/>
  <c r="D31" i="11"/>
  <c r="D30" i="11"/>
  <c r="D29" i="11"/>
  <c r="D28" i="11"/>
  <c r="D27" i="11"/>
  <c r="D26" i="11"/>
  <c r="D25" i="11"/>
  <c r="D24" i="11"/>
  <c r="D23" i="11"/>
  <c r="D22" i="11"/>
  <c r="D21" i="11"/>
  <c r="D20" i="11"/>
  <c r="D19" i="11"/>
  <c r="D18" i="11"/>
  <c r="D17" i="11"/>
  <c r="D16" i="11"/>
  <c r="D15" i="11"/>
  <c r="D14" i="11"/>
  <c r="D13" i="11"/>
  <c r="D12" i="11"/>
  <c r="D11" i="11"/>
  <c r="D10" i="11"/>
  <c r="D9" i="11"/>
  <c r="D8" i="11"/>
  <c r="D6" i="11"/>
  <c r="D5" i="11"/>
  <c r="G4" i="11"/>
  <c r="D4" i="11"/>
  <c r="B19" i="8"/>
  <c r="D6" i="5"/>
  <c r="E6" i="5"/>
  <c r="F6" i="5"/>
  <c r="G6" i="5"/>
  <c r="H6" i="5"/>
  <c r="I6" i="5"/>
  <c r="J6" i="5"/>
  <c r="B6" i="5"/>
  <c r="E15" i="1"/>
  <c r="F15" i="1"/>
  <c r="D15" i="1"/>
  <c r="D6" i="8"/>
  <c r="C25" i="7"/>
  <c r="C26" i="7"/>
  <c r="C7" i="3"/>
  <c r="C6" i="3"/>
  <c r="B7" i="3"/>
  <c r="B6" i="3"/>
  <c r="C34" i="2"/>
  <c r="F6" i="1"/>
  <c r="F9" i="1"/>
  <c r="F12" i="1"/>
  <c r="G11" i="1"/>
  <c r="H11" i="1" s="1"/>
  <c r="D49" i="11" l="1"/>
  <c r="B49" i="11"/>
  <c r="AD71" i="11" s="1"/>
  <c r="G18" i="11"/>
  <c r="G47" i="11"/>
  <c r="G46" i="11"/>
  <c r="G45" i="11"/>
  <c r="G44" i="11"/>
  <c r="G43" i="11"/>
  <c r="G42" i="11"/>
  <c r="G41" i="11"/>
  <c r="G40" i="11"/>
  <c r="G39" i="11"/>
  <c r="G38" i="11"/>
  <c r="G37" i="11"/>
  <c r="G36" i="11"/>
  <c r="G35" i="11"/>
  <c r="G34" i="11"/>
  <c r="G33" i="11"/>
  <c r="G32" i="11"/>
  <c r="G31" i="11"/>
  <c r="G30" i="11"/>
  <c r="G29" i="11"/>
  <c r="G28" i="11"/>
  <c r="G27" i="11"/>
  <c r="G26" i="11"/>
  <c r="G25" i="11"/>
  <c r="G24" i="11"/>
  <c r="G23" i="11"/>
  <c r="G22" i="11"/>
  <c r="G21" i="11"/>
  <c r="G20" i="11"/>
  <c r="G19" i="11"/>
  <c r="G17" i="11"/>
  <c r="G16" i="11"/>
  <c r="G15" i="11"/>
  <c r="G14" i="11"/>
  <c r="G13" i="11"/>
  <c r="G12" i="11"/>
  <c r="G11" i="11"/>
  <c r="G10" i="11"/>
  <c r="G9" i="11"/>
  <c r="G8" i="11"/>
  <c r="G7" i="11"/>
  <c r="G6" i="11"/>
  <c r="G49" i="11" l="1"/>
  <c r="C18" i="8"/>
  <c r="F17" i="8"/>
  <c r="F16" i="8"/>
  <c r="F15" i="8"/>
  <c r="F14" i="8"/>
  <c r="F13" i="8"/>
  <c r="F12" i="8"/>
  <c r="F10" i="8"/>
  <c r="F9" i="8"/>
  <c r="F8" i="8"/>
  <c r="F7" i="8"/>
  <c r="F5" i="8"/>
  <c r="F6" i="8"/>
  <c r="C11" i="8" l="1"/>
  <c r="C6" i="8"/>
  <c r="C10" i="8"/>
  <c r="C14" i="8"/>
  <c r="F11" i="8"/>
  <c r="C7" i="8"/>
  <c r="C15" i="8"/>
  <c r="C19" i="8"/>
  <c r="D19" i="8"/>
  <c r="C8" i="8"/>
  <c r="C12" i="8"/>
  <c r="C16" i="8"/>
  <c r="C5" i="8"/>
  <c r="C9" i="8"/>
  <c r="C13" i="8"/>
  <c r="C17" i="8"/>
  <c r="B7" i="5"/>
  <c r="E6" i="8" l="1"/>
  <c r="F19" i="8"/>
  <c r="G11" i="8" s="1"/>
  <c r="E19" i="8"/>
  <c r="E15" i="8"/>
  <c r="E11" i="8"/>
  <c r="E7" i="8"/>
  <c r="E18" i="8"/>
  <c r="E14" i="8"/>
  <c r="E10" i="8"/>
  <c r="E5" i="8"/>
  <c r="E12" i="8"/>
  <c r="E17" i="8"/>
  <c r="E13" i="8"/>
  <c r="E9" i="8"/>
  <c r="E16" i="8"/>
  <c r="E8" i="8"/>
  <c r="D8" i="3"/>
  <c r="D7" i="3"/>
  <c r="D6" i="3"/>
  <c r="C9" i="3"/>
  <c r="C10" i="3" s="1"/>
  <c r="B9" i="3"/>
  <c r="B10" i="3" s="1"/>
  <c r="C24" i="7"/>
  <c r="C23" i="7"/>
  <c r="C22" i="7"/>
  <c r="D8" i="6"/>
  <c r="D10" i="6" s="1"/>
  <c r="B8" i="6"/>
  <c r="C8" i="6" s="1"/>
  <c r="F7" i="6"/>
  <c r="E7" i="6"/>
  <c r="C7" i="6"/>
  <c r="F6" i="6"/>
  <c r="E6" i="6"/>
  <c r="C6" i="6"/>
  <c r="F5" i="6"/>
  <c r="G5" i="6" s="1"/>
  <c r="E5" i="6"/>
  <c r="C5" i="6"/>
  <c r="G6" i="6" l="1"/>
  <c r="B10" i="6"/>
  <c r="F10" i="6" s="1"/>
  <c r="G5" i="8"/>
  <c r="G19" i="8"/>
  <c r="G7" i="8"/>
  <c r="G9" i="8"/>
  <c r="G8" i="8"/>
  <c r="G15" i="8"/>
  <c r="G6" i="8"/>
  <c r="G16" i="8"/>
  <c r="G14" i="8"/>
  <c r="G17" i="8"/>
  <c r="G18" i="8"/>
  <c r="G13" i="8"/>
  <c r="G12" i="8"/>
  <c r="G10" i="8"/>
  <c r="G7" i="6"/>
  <c r="D9" i="3"/>
  <c r="E8" i="6"/>
  <c r="F8" i="6"/>
  <c r="D10" i="3" l="1"/>
  <c r="B11" i="3" s="1"/>
  <c r="J7" i="5"/>
  <c r="I7" i="5"/>
  <c r="H7" i="5"/>
  <c r="G7" i="5"/>
  <c r="F7" i="5"/>
  <c r="E7" i="5"/>
  <c r="D7" i="5"/>
  <c r="C7" i="5"/>
  <c r="D11" i="3" l="1"/>
  <c r="C11" i="3"/>
  <c r="G14" i="1" l="1"/>
  <c r="H14" i="1" s="1"/>
  <c r="G13" i="1"/>
  <c r="E12" i="1"/>
  <c r="D12" i="1"/>
  <c r="G10" i="1"/>
  <c r="H10" i="1" s="1"/>
  <c r="E9" i="1"/>
  <c r="D9" i="1"/>
  <c r="G8" i="1"/>
  <c r="H8" i="1" s="1"/>
  <c r="G7" i="1"/>
  <c r="H7" i="1" s="1"/>
  <c r="E6" i="1"/>
  <c r="D6" i="1"/>
  <c r="G6" i="1" s="1"/>
  <c r="H6" i="1" s="1"/>
  <c r="G5" i="1"/>
  <c r="H5" i="1" s="1"/>
  <c r="G4" i="1"/>
  <c r="H4" i="1" s="1"/>
  <c r="H13" i="1" l="1"/>
  <c r="G15" i="1"/>
  <c r="H15" i="1" s="1"/>
  <c r="G9" i="1"/>
  <c r="H9" i="1" s="1"/>
  <c r="G12" i="1"/>
  <c r="H12" i="1" s="1"/>
</calcChain>
</file>

<file path=xl/sharedStrings.xml><?xml version="1.0" encoding="utf-8"?>
<sst xmlns="http://schemas.openxmlformats.org/spreadsheetml/2006/main" count="179" uniqueCount="97">
  <si>
    <t>Ensemble des bénéficiaires</t>
  </si>
  <si>
    <t>a  - à titre personnel</t>
  </si>
  <si>
    <t>b - à titre de conjoint seul</t>
  </si>
  <si>
    <t>c - à titre personnel et conjoint</t>
  </si>
  <si>
    <t>Total
(a + b + c)</t>
  </si>
  <si>
    <t>Hommes</t>
  </si>
  <si>
    <t>Femmes</t>
  </si>
  <si>
    <t>Ensemble</t>
  </si>
  <si>
    <t>ASI</t>
  </si>
  <si>
    <t>Source : SNSP-TSTI.</t>
  </si>
  <si>
    <t>Champ : Retraités du régime général bénéficiant de l’ASI ou du Minimum Vieillesse</t>
  </si>
  <si>
    <t>2019*</t>
  </si>
  <si>
    <t>Nombre de pensions assorties  d'un minimum vieillesse ou de l'ASI</t>
  </si>
  <si>
    <t>Droits
directs servis seuls ou avec un droit dérivé</t>
  </si>
  <si>
    <t>Droits
dérivés servis seuls</t>
  </si>
  <si>
    <t>Total</t>
  </si>
  <si>
    <t>Ensemble des allocations du minimum vieillesse</t>
  </si>
  <si>
    <t>Nombre de retraités</t>
  </si>
  <si>
    <t>Montant moyen</t>
  </si>
  <si>
    <t>Par type d'allocation :</t>
  </si>
  <si>
    <t>L.815-2/3</t>
  </si>
  <si>
    <t>Droit direct (seul ou non)</t>
  </si>
  <si>
    <t>Droit dérivé servi seul</t>
  </si>
  <si>
    <t>Effectif</t>
  </si>
  <si>
    <t>% par rapport
à l'ensemble
des retraités</t>
  </si>
  <si>
    <t xml:space="preserve"> -  à titre personnel (a)</t>
  </si>
  <si>
    <t xml:space="preserve"> -  à titre de conjoint à charge seul (b)</t>
  </si>
  <si>
    <t>Nombre total de retraités</t>
  </si>
  <si>
    <t xml:space="preserve">  - à titre personnel et conjoint à charge (c)</t>
  </si>
  <si>
    <t xml:space="preserve">Total </t>
  </si>
  <si>
    <t>Au
31 décembre :</t>
  </si>
  <si>
    <t>% d'évolution</t>
  </si>
  <si>
    <t>-</t>
  </si>
  <si>
    <t>Résidence</t>
  </si>
  <si>
    <t>%</t>
  </si>
  <si>
    <t xml:space="preserve">  - Europe :</t>
  </si>
  <si>
    <t xml:space="preserve">             - dont Espagne</t>
  </si>
  <si>
    <t xml:space="preserve">             - dont Pologne</t>
  </si>
  <si>
    <t xml:space="preserve">             - dont Portugal</t>
  </si>
  <si>
    <t xml:space="preserve">  - dont : autres pays d'Europe</t>
  </si>
  <si>
    <t xml:space="preserve">  - Asie</t>
  </si>
  <si>
    <t xml:space="preserve">  - Afrique :</t>
  </si>
  <si>
    <t xml:space="preserve">  - dont Algérie</t>
  </si>
  <si>
    <t xml:space="preserve">  - dont Maroc</t>
  </si>
  <si>
    <t xml:space="preserve">  - dont Tunisie</t>
  </si>
  <si>
    <t xml:space="preserve">  - Amérique</t>
  </si>
  <si>
    <t xml:space="preserve">  - Océanie</t>
  </si>
  <si>
    <t>Nombre de prestataires bénéficiaires d'un minimum vieillesse
ou Allocation supplémentaire d'invalidité</t>
  </si>
  <si>
    <t>Proportion parmi les retraités du régime général</t>
  </si>
  <si>
    <t>Aspa</t>
  </si>
  <si>
    <t>Pensions servies avec un minimum vieillesse ou l'ASI</t>
  </si>
  <si>
    <t>Pensions assorties de la majoration L. 814-2</t>
  </si>
  <si>
    <t>Ensemble des bénéficiaires 
de la majoration L. 814-2 (a + b + 2c)</t>
  </si>
  <si>
    <t xml:space="preserve">  - dont : Communauté européenne + AELE</t>
  </si>
  <si>
    <t>de l'allocation du minimum vieillesse
 ou de l'ASI (2)</t>
  </si>
  <si>
    <t>Allocations
supplémentaires
 L. 815-2/3</t>
  </si>
  <si>
    <t xml:space="preserve">Allocations supplémentaires
 L. 815-2/3, Aspa ou ASI </t>
  </si>
  <si>
    <t>Evolution du nombre de bénéficiaires de la majoration article L. 814-2
 au 31 décembre</t>
  </si>
  <si>
    <t>Bénéficiaires de la majoration L. 814-2</t>
  </si>
  <si>
    <t xml:space="preserve">  - France</t>
  </si>
  <si>
    <t xml:space="preserve">Évolution du nombre de retraités bénéficiaires du minimum vieillesse ou de l’allocation supplémentaire d’invalidité
 au 31 décembre										</t>
  </si>
  <si>
    <t>Sources : SNSP et SNSP -TSTI.</t>
  </si>
  <si>
    <t>Champ : Retraités (de droit direct et/ou de droit dérivé) du régime général (hors outils de gestion de la Sécurité sociale pour les indépendants jusqu'à fin 2018) au 31/12 de chaque année.</t>
  </si>
  <si>
    <t>* Rupture de série à la suite de l'intégration du régime des travailleurs indépendants au régime général.</t>
  </si>
  <si>
    <t>Champ : Retraités (de droit direct et/ou de droit dérivé) du régime général bénéficiant de l’ASI ou du Minimum Vieillesse.</t>
  </si>
  <si>
    <t>(1) Sexe du retraité bénéficiaire de l'allocation servie à titre personnel et/ou conjoint à charge en complément de sa pension.</t>
  </si>
  <si>
    <t>Champ : Retraités (de droit direct et/ou de droit dérivé) du régime général bénéficiant de l’ASI ou d’une allocation du minimum vieillesse.</t>
  </si>
  <si>
    <t>Le cumul de chaque allocation n'est pas égal à l'effectif ensemble car il se peut qu'un retraité soit bénéficiaire d'une allocation à titre personnel et bénéficiaire d'une autre allocation à titre de conjoint à charge et dans ce cas il serait compté deux fois.</t>
  </si>
  <si>
    <t>Champ : Retraités (de droit direct et/ou de droit dérivé) du régime général bénéficiant de la majoration L.814-2.</t>
  </si>
  <si>
    <t>Évolution du nombre de bénéficiaires
de la majoration article L. 814-2
 au 31 décembre</t>
  </si>
  <si>
    <t>Source : SNSP-TSTI.</t>
  </si>
  <si>
    <t>Champ : Retraités (de droit direct et/ou de droit dérivé) du régime général (hors outils de gestion de la Sécurité sociale pour les indépendants jusqu'à fin 2018) bénéficiaires de la majoration L. 814-2 au 31/12 de chaque année.</t>
  </si>
  <si>
    <t>Source SNSP et SNSP TSTI.</t>
  </si>
  <si>
    <t>Source : SNSP TSTI.</t>
  </si>
  <si>
    <t>(2) Le cumul de chaque allocation n'est pas égal à l'effectif ensemble car un retraité peut être bénéficiaire d'une allocation à titre personnel et d'une autre allocation à titre de conjoint à charge et dans ce cas il est compté 2 fois.</t>
  </si>
  <si>
    <t>ans et plus</t>
  </si>
  <si>
    <t>Total MV ou ASI</t>
  </si>
  <si>
    <t>Pyramide des âges des retraités bénéficiaires du minimum vieillesse ou de l'ASI</t>
  </si>
  <si>
    <t>Aspa et ASI</t>
  </si>
  <si>
    <t>allocation supplémentaire L. 815/3</t>
  </si>
  <si>
    <t>Pensions servies avec une allocation du minimum vieillesse ou de l'ASI</t>
  </si>
  <si>
    <t>Champ : Retraités (de droit direct et/ou de droit dérivé) du régime général bénéficiaant d'une allocation du minumum vieillesse ou de l'ASI servie à titre personnel.</t>
  </si>
  <si>
    <t>Nombre de pensions assorties du minimum vieillesse ou de l’ASI et nombre de bénéficiaires par type d’allocation au 31 décembre 2023</t>
  </si>
  <si>
    <r>
      <t>Nombre de pensions servies avec un minimum vieillesse ou l’ASI par sexe</t>
    </r>
    <r>
      <rPr>
        <b/>
        <vertAlign val="superscript"/>
        <sz val="11"/>
        <color theme="1"/>
        <rFont val="Calibri"/>
        <family val="2"/>
        <scheme val="minor"/>
      </rPr>
      <t>(1)</t>
    </r>
    <r>
      <rPr>
        <b/>
        <sz val="11"/>
        <color theme="1"/>
        <rFont val="Calibri"/>
        <family val="2"/>
        <scheme val="minor"/>
      </rPr>
      <t xml:space="preserve"> au 31 décembre 2023</t>
    </r>
  </si>
  <si>
    <t>Montants mensuels moyens des allocations du minimum vieillesse et de l’ASI au 31 décembre 2023</t>
  </si>
  <si>
    <t>Nombre de bénéficiaires de la majoration article L.814-2 au 31 décembre 2023</t>
  </si>
  <si>
    <t>Répartition des bénéficiaires de la majoration article L. 814-2 selon la résidence au 31 décembre 2023</t>
  </si>
  <si>
    <r>
      <t>Lecture : 233 312 hommes retraités perçoivent un montant d’Aspa versé par le régime général avec leur pension. Pour 232 778 d’entre eux, le montant qui leur est versé correspond à leur droit personnel à l’Aspa. 130 hommes retraités perçoivent avec leur retraite un montant d’Aspa correspondant à un droit ouvert uniquement pour leur conjoint (par exemple, si eux-mêmes ne vérifient pas la condition d’âge pour en bénéficier).</t>
    </r>
    <r>
      <rPr>
        <sz val="8"/>
        <color theme="1"/>
        <rFont val="Arial"/>
        <family val="2"/>
      </rPr>
      <t> </t>
    </r>
  </si>
  <si>
    <t>Part des allocations du minimum vieillesse (L.815-2/3, Aspa) et ASI dans la retraite globale mensuelle
 au 31 décembre 2023</t>
  </si>
  <si>
    <t>Âge au 31 décembre</t>
  </si>
  <si>
    <r>
      <t xml:space="preserve">Pyramide des âges des retraités bénéficiaires du minimum vieillesse ou de l'ASI </t>
    </r>
    <r>
      <rPr>
        <b/>
        <u/>
        <sz val="11"/>
        <color theme="1"/>
        <rFont val="Arial"/>
        <family val="2"/>
      </rPr>
      <t>à titre de prestataire</t>
    </r>
    <r>
      <rPr>
        <b/>
        <sz val="11"/>
        <color theme="1"/>
        <rFont val="Arial"/>
        <family val="2"/>
      </rPr>
      <t xml:space="preserve"> au 31 décembre 2023</t>
    </r>
  </si>
  <si>
    <r>
      <t>Sexe</t>
    </r>
    <r>
      <rPr>
        <vertAlign val="superscript"/>
        <sz val="10"/>
        <color theme="0"/>
        <rFont val="Calibri"/>
        <family val="2"/>
        <scheme val="minor"/>
      </rPr>
      <t>(1)</t>
    </r>
  </si>
  <si>
    <t>Champ : Retraités bénéficiaires du minimum vieillesse ou de l'ASI (servi à titre personnel) au régime général.</t>
  </si>
  <si>
    <r>
      <t xml:space="preserve">Montant mensuel moyen de la retraite globale </t>
    </r>
    <r>
      <rPr>
        <b/>
        <vertAlign val="superscript"/>
        <sz val="9"/>
        <color theme="0"/>
        <rFont val="Arial"/>
        <family val="2"/>
      </rPr>
      <t>(1)</t>
    </r>
  </si>
  <si>
    <r>
      <t xml:space="preserve">Montant mensuel moyen de
l'allocation L. 815-2/3, Aspa et ASI </t>
    </r>
    <r>
      <rPr>
        <b/>
        <vertAlign val="superscript"/>
        <sz val="9"/>
        <color theme="0"/>
        <rFont val="Arial"/>
        <family val="2"/>
      </rPr>
      <t>(2)</t>
    </r>
  </si>
  <si>
    <r>
      <t xml:space="preserve">Part de l'Aspa, ASI et L. 815-2/3 dans la retraite globale </t>
    </r>
    <r>
      <rPr>
        <b/>
        <vertAlign val="superscript"/>
        <sz val="9"/>
        <color theme="0"/>
        <rFont val="Arial"/>
        <family val="2"/>
      </rPr>
      <t xml:space="preserve"> (2) / (1) </t>
    </r>
  </si>
  <si>
    <r>
      <t>Ensemble des bénéficiaires du minimum vieillesse ou de l'Asi</t>
    </r>
    <r>
      <rPr>
        <b/>
        <i/>
        <sz val="11"/>
        <color theme="0"/>
        <rFont val="Calibri"/>
        <family val="2"/>
        <scheme val="minor"/>
      </rPr>
      <t xml:space="preserve"> </t>
    </r>
    <r>
      <rPr>
        <i/>
        <sz val="11"/>
        <color theme="0"/>
        <rFont val="Calibri"/>
        <family val="2"/>
        <scheme val="minor"/>
      </rPr>
      <t>(a + b + 2c)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</si>
</sst>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_-;\-* #,##0_-;_-* &quot;-&quot;??_-;_-@_-"/>
    <numFmt numFmtId="165" formatCode="0.0%"/>
    <numFmt numFmtId="166" formatCode="#,##0_ ;\-#,##0\ "/>
    <numFmt numFmtId="167" formatCode="#,##0&quot;  &quot;"/>
    <numFmt numFmtId="168" formatCode="&quot; &quot;0.0&quot; &quot;%&quot;  &quot;"/>
    <numFmt numFmtId="169" formatCode="General;@"/>
    <numFmt numFmtId="170" formatCode="0.0&quot; &quot;%&quot;  &quot;"/>
    <numFmt numFmtId="171" formatCode="General;@*."/>
    <numFmt numFmtId="172" formatCode="General;_ _ _ @"/>
    <numFmt numFmtId="173" formatCode="_-* #,##0\ [$€-40C]_-;\-* #,##0\ [$€-40C]_-;_-* &quot;-&quot;??\ [$€-40C]_-;_-@_-"/>
    <numFmt numFmtId="174" formatCode="_-* #,##0\ &quot;€&quot;_-;\-* #,##0\ &quot;€&quot;_-;_-* &quot;-&quot;??\ &quot;€&quot;_-;_-@_-"/>
    <numFmt numFmtId="175" formatCode="0&quot;  ans&quot;"/>
    <numFmt numFmtId="176" formatCode="_-* #,##0.000_-;\-* #,##0.000_-;_-* &quot;-&quot;??_-;_-@_-"/>
  </numFmts>
  <fonts count="5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9"/>
      <color rgb="FF005670"/>
      <name val="Arial"/>
      <family val="2"/>
    </font>
    <font>
      <sz val="11"/>
      <color theme="1"/>
      <name val="Arial"/>
      <family val="2"/>
    </font>
    <font>
      <sz val="8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4"/>
      <color rgb="FF595959"/>
      <name val="Arial"/>
      <family val="2"/>
    </font>
    <font>
      <b/>
      <sz val="12"/>
      <color rgb="FF005670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name val="Helv"/>
    </font>
    <font>
      <i/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i/>
      <sz val="8"/>
      <color theme="1"/>
      <name val="Arial"/>
      <family val="2"/>
    </font>
    <font>
      <b/>
      <sz val="11"/>
      <color theme="1"/>
      <name val="Arial"/>
      <family val="2"/>
    </font>
    <font>
      <sz val="1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i/>
      <sz val="10"/>
      <color rgb="FF005670"/>
      <name val="Arial"/>
      <family val="2"/>
    </font>
    <font>
      <sz val="11"/>
      <color rgb="FF005670"/>
      <name val="Calibri"/>
      <family val="2"/>
      <scheme val="minor"/>
    </font>
    <font>
      <sz val="10"/>
      <color rgb="FF000000"/>
      <name val="Arial"/>
      <family val="2"/>
    </font>
    <font>
      <b/>
      <sz val="12"/>
      <color theme="1"/>
      <name val="Arial"/>
      <family val="2"/>
    </font>
    <font>
      <b/>
      <sz val="8"/>
      <name val="Arial"/>
      <family val="2"/>
    </font>
    <font>
      <sz val="14"/>
      <color theme="1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color theme="1"/>
      <name val="Arial"/>
      <family val="2"/>
    </font>
    <font>
      <b/>
      <sz val="10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vertAlign val="superscript"/>
      <sz val="10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9"/>
      <color theme="0"/>
      <name val="Arial"/>
      <family val="2"/>
    </font>
    <font>
      <b/>
      <vertAlign val="superscript"/>
      <sz val="9"/>
      <color theme="0"/>
      <name val="Arial"/>
      <family val="2"/>
    </font>
    <font>
      <sz val="9"/>
      <color theme="0"/>
      <name val="Arial"/>
      <family val="2"/>
    </font>
    <font>
      <sz val="11"/>
      <color theme="0"/>
      <name val="Calibri"/>
      <family val="2"/>
    </font>
    <font>
      <sz val="11"/>
      <color theme="0"/>
      <name val="Arial"/>
      <family val="2"/>
    </font>
    <font>
      <b/>
      <sz val="11"/>
      <color theme="0"/>
      <name val="Arial"/>
      <family val="2"/>
    </font>
    <font>
      <i/>
      <sz val="11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sz val="10"/>
      <color theme="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40788A"/>
        <bgColor indexed="64"/>
      </patternFill>
    </fill>
    <fill>
      <patternFill patternType="solid">
        <fgColor rgb="FF9CC5D1"/>
        <bgColor indexed="64"/>
      </patternFill>
    </fill>
    <fill>
      <patternFill patternType="solid">
        <fgColor rgb="FFBCD8E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2" borderId="0" applyNumberFormat="0" applyBorder="0" applyAlignment="0" applyProtection="0"/>
    <xf numFmtId="0" fontId="1" fillId="3" borderId="0" applyNumberFormat="0" applyBorder="0" applyAlignment="0" applyProtection="0"/>
    <xf numFmtId="0" fontId="11" fillId="0" borderId="0"/>
    <xf numFmtId="0" fontId="16" fillId="0" borderId="0"/>
    <xf numFmtId="44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171" fontId="20" fillId="0" borderId="0"/>
    <xf numFmtId="43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30" fillId="0" borderId="0"/>
    <xf numFmtId="0" fontId="16" fillId="0" borderId="0"/>
    <xf numFmtId="43" fontId="30" fillId="0" borderId="0" applyFont="0" applyFill="0" applyBorder="0" applyAlignment="0" applyProtection="0"/>
  </cellStyleXfs>
  <cellXfs count="292">
    <xf numFmtId="0" fontId="0" fillId="0" borderId="0" xfId="0"/>
    <xf numFmtId="0" fontId="4" fillId="0" borderId="0" xfId="0" applyFont="1"/>
    <xf numFmtId="0" fontId="4" fillId="4" borderId="0" xfId="0" applyFont="1" applyFill="1"/>
    <xf numFmtId="0" fontId="6" fillId="4" borderId="6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4" fillId="4" borderId="7" xfId="0" applyFont="1" applyFill="1" applyBorder="1"/>
    <xf numFmtId="164" fontId="4" fillId="4" borderId="7" xfId="1" applyNumberFormat="1" applyFont="1" applyFill="1" applyBorder="1"/>
    <xf numFmtId="164" fontId="5" fillId="4" borderId="7" xfId="1" applyNumberFormat="1" applyFont="1" applyFill="1" applyBorder="1"/>
    <xf numFmtId="0" fontId="5" fillId="4" borderId="7" xfId="0" applyFont="1" applyFill="1" applyBorder="1"/>
    <xf numFmtId="164" fontId="4" fillId="0" borderId="0" xfId="0" applyNumberFormat="1" applyFont="1"/>
    <xf numFmtId="0" fontId="5" fillId="4" borderId="6" xfId="0" applyFont="1" applyFill="1" applyBorder="1"/>
    <xf numFmtId="164" fontId="5" fillId="4" borderId="6" xfId="1" applyNumberFormat="1" applyFont="1" applyFill="1" applyBorder="1"/>
    <xf numFmtId="0" fontId="9" fillId="0" borderId="0" xfId="0" applyFont="1" applyAlignment="1">
      <alignment horizontal="justify" vertical="center"/>
    </xf>
    <xf numFmtId="0" fontId="11" fillId="0" borderId="8" xfId="5" applyBorder="1"/>
    <xf numFmtId="0" fontId="11" fillId="0" borderId="0" xfId="5"/>
    <xf numFmtId="0" fontId="12" fillId="0" borderId="0" xfId="5" applyFont="1" applyAlignment="1">
      <alignment horizontal="center" vertical="center" readingOrder="1"/>
    </xf>
    <xf numFmtId="0" fontId="11" fillId="0" borderId="8" xfId="5" applyBorder="1" applyAlignment="1">
      <alignment horizontal="center"/>
    </xf>
    <xf numFmtId="3" fontId="11" fillId="0" borderId="8" xfId="5" applyNumberFormat="1" applyBorder="1"/>
    <xf numFmtId="165" fontId="11" fillId="0" borderId="8" xfId="5" applyNumberFormat="1" applyBorder="1"/>
    <xf numFmtId="0" fontId="0" fillId="4" borderId="0" xfId="0" applyFill="1"/>
    <xf numFmtId="0" fontId="0" fillId="4" borderId="7" xfId="0" applyFill="1" applyBorder="1"/>
    <xf numFmtId="0" fontId="2" fillId="4" borderId="10" xfId="0" applyFont="1" applyFill="1" applyBorder="1"/>
    <xf numFmtId="3" fontId="0" fillId="4" borderId="7" xfId="0" applyNumberFormat="1" applyFill="1" applyBorder="1"/>
    <xf numFmtId="3" fontId="2" fillId="4" borderId="10" xfId="0" applyNumberFormat="1" applyFont="1" applyFill="1" applyBorder="1"/>
    <xf numFmtId="3" fontId="2" fillId="4" borderId="7" xfId="0" applyNumberFormat="1" applyFont="1" applyFill="1" applyBorder="1" applyAlignment="1">
      <alignment vertical="center"/>
    </xf>
    <xf numFmtId="3" fontId="2" fillId="4" borderId="10" xfId="0" applyNumberFormat="1" applyFont="1" applyFill="1" applyBorder="1" applyAlignment="1">
      <alignment vertical="center"/>
    </xf>
    <xf numFmtId="0" fontId="15" fillId="4" borderId="10" xfId="0" applyFont="1" applyFill="1" applyBorder="1" applyAlignment="1">
      <alignment horizontal="center" vertical="center" wrapText="1"/>
    </xf>
    <xf numFmtId="0" fontId="10" fillId="4" borderId="12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0" fillId="0" borderId="0" xfId="0" applyAlignment="1">
      <alignment vertical="center"/>
    </xf>
    <xf numFmtId="0" fontId="14" fillId="0" borderId="0" xfId="0" applyFont="1" applyAlignment="1">
      <alignment vertical="center"/>
    </xf>
    <xf numFmtId="0" fontId="22" fillId="4" borderId="0" xfId="0" applyFont="1" applyFill="1" applyAlignment="1">
      <alignment vertical="center"/>
    </xf>
    <xf numFmtId="0" fontId="23" fillId="0" borderId="12" xfId="4" applyFont="1" applyFill="1" applyBorder="1" applyAlignment="1">
      <alignment horizontal="center" vertical="center" wrapText="1"/>
    </xf>
    <xf numFmtId="3" fontId="23" fillId="4" borderId="0" xfId="1" applyNumberFormat="1" applyFont="1" applyFill="1" applyBorder="1" applyAlignment="1">
      <alignment horizontal="right" indent="1"/>
    </xf>
    <xf numFmtId="165" fontId="23" fillId="4" borderId="10" xfId="2" applyNumberFormat="1" applyFont="1" applyFill="1" applyBorder="1" applyAlignment="1">
      <alignment horizontal="right" indent="1"/>
    </xf>
    <xf numFmtId="3" fontId="23" fillId="4" borderId="5" xfId="1" applyNumberFormat="1" applyFont="1" applyFill="1" applyBorder="1" applyAlignment="1">
      <alignment horizontal="right" indent="1"/>
    </xf>
    <xf numFmtId="10" fontId="23" fillId="4" borderId="10" xfId="2" applyNumberFormat="1" applyFont="1" applyFill="1" applyBorder="1" applyAlignment="1">
      <alignment horizontal="right" indent="1"/>
    </xf>
    <xf numFmtId="0" fontId="24" fillId="0" borderId="0" xfId="0" applyFont="1" applyAlignment="1">
      <alignment horizontal="center"/>
    </xf>
    <xf numFmtId="3" fontId="23" fillId="4" borderId="15" xfId="1" applyNumberFormat="1" applyFont="1" applyFill="1" applyBorder="1" applyAlignment="1">
      <alignment horizontal="right" indent="1"/>
    </xf>
    <xf numFmtId="165" fontId="23" fillId="4" borderId="12" xfId="2" applyNumberFormat="1" applyFont="1" applyFill="1" applyBorder="1" applyAlignment="1">
      <alignment horizontal="right" indent="1"/>
    </xf>
    <xf numFmtId="3" fontId="23" fillId="4" borderId="16" xfId="1" applyNumberFormat="1" applyFont="1" applyFill="1" applyBorder="1" applyAlignment="1">
      <alignment horizontal="right" indent="1"/>
    </xf>
    <xf numFmtId="10" fontId="23" fillId="4" borderId="12" xfId="2" applyNumberFormat="1" applyFont="1" applyFill="1" applyBorder="1" applyAlignment="1">
      <alignment horizontal="right" indent="1"/>
    </xf>
    <xf numFmtId="164" fontId="17" fillId="0" borderId="0" xfId="1" applyNumberFormat="1" applyFont="1" applyAlignment="1">
      <alignment horizontal="center" vertical="center"/>
    </xf>
    <xf numFmtId="0" fontId="23" fillId="4" borderId="15" xfId="3" applyFont="1" applyFill="1" applyBorder="1" applyAlignment="1">
      <alignment vertical="center"/>
    </xf>
    <xf numFmtId="165" fontId="23" fillId="4" borderId="15" xfId="2" applyNumberFormat="1" applyFont="1" applyFill="1" applyBorder="1" applyAlignment="1">
      <alignment horizontal="right" indent="1"/>
    </xf>
    <xf numFmtId="10" fontId="23" fillId="4" borderId="15" xfId="2" applyNumberFormat="1" applyFont="1" applyFill="1" applyBorder="1" applyAlignment="1">
      <alignment horizontal="right" indent="1"/>
    </xf>
    <xf numFmtId="167" fontId="11" fillId="4" borderId="0" xfId="0" applyNumberFormat="1" applyFont="1" applyFill="1" applyAlignment="1">
      <alignment vertical="center"/>
    </xf>
    <xf numFmtId="168" fontId="11" fillId="4" borderId="10" xfId="2" applyNumberFormat="1" applyFont="1" applyFill="1" applyBorder="1" applyAlignment="1">
      <alignment vertical="center"/>
    </xf>
    <xf numFmtId="167" fontId="8" fillId="4" borderId="15" xfId="0" applyNumberFormat="1" applyFont="1" applyFill="1" applyBorder="1" applyAlignment="1">
      <alignment vertical="center"/>
    </xf>
    <xf numFmtId="167" fontId="25" fillId="4" borderId="15" xfId="0" applyNumberFormat="1" applyFont="1" applyFill="1" applyBorder="1" applyAlignment="1">
      <alignment vertical="center"/>
    </xf>
    <xf numFmtId="173" fontId="18" fillId="4" borderId="4" xfId="0" applyNumberFormat="1" applyFont="1" applyFill="1" applyBorder="1" applyAlignment="1">
      <alignment horizontal="center" vertical="center"/>
    </xf>
    <xf numFmtId="172" fontId="8" fillId="4" borderId="7" xfId="9" applyNumberFormat="1" applyFont="1" applyFill="1" applyBorder="1" applyAlignment="1">
      <alignment vertical="center"/>
    </xf>
    <xf numFmtId="167" fontId="8" fillId="4" borderId="0" xfId="0" applyNumberFormat="1" applyFont="1" applyFill="1" applyBorder="1" applyAlignment="1">
      <alignment vertical="center"/>
    </xf>
    <xf numFmtId="167" fontId="25" fillId="4" borderId="0" xfId="0" applyNumberFormat="1" applyFont="1" applyFill="1" applyBorder="1" applyAlignment="1">
      <alignment vertical="center"/>
    </xf>
    <xf numFmtId="172" fontId="8" fillId="4" borderId="6" xfId="9" applyNumberFormat="1" applyFont="1" applyFill="1" applyBorder="1" applyAlignment="1">
      <alignment vertical="center"/>
    </xf>
    <xf numFmtId="165" fontId="11" fillId="0" borderId="0" xfId="2" applyNumberFormat="1" applyFont="1"/>
    <xf numFmtId="167" fontId="11" fillId="4" borderId="0" xfId="0" applyNumberFormat="1" applyFont="1" applyFill="1" applyBorder="1" applyAlignment="1">
      <alignment vertical="center"/>
    </xf>
    <xf numFmtId="167" fontId="0" fillId="4" borderId="0" xfId="0" applyNumberFormat="1" applyFill="1"/>
    <xf numFmtId="165" fontId="8" fillId="4" borderId="10" xfId="2" applyNumberFormat="1" applyFont="1" applyFill="1" applyBorder="1" applyAlignment="1">
      <alignment horizontal="right" vertical="center" indent="1"/>
    </xf>
    <xf numFmtId="165" fontId="8" fillId="4" borderId="12" xfId="2" applyNumberFormat="1" applyFont="1" applyFill="1" applyBorder="1" applyAlignment="1">
      <alignment horizontal="right" vertical="center" indent="1"/>
    </xf>
    <xf numFmtId="0" fontId="7" fillId="0" borderId="0" xfId="0" applyFont="1" applyAlignment="1">
      <alignment horizontal="left" vertical="center"/>
    </xf>
    <xf numFmtId="0" fontId="20" fillId="4" borderId="0" xfId="0" applyFont="1" applyFill="1"/>
    <xf numFmtId="0" fontId="7" fillId="4" borderId="0" xfId="0" applyFont="1" applyFill="1" applyAlignment="1">
      <alignment vertical="center"/>
    </xf>
    <xf numFmtId="0" fontId="21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21" fillId="0" borderId="0" xfId="0" applyFont="1" applyAlignment="1">
      <alignment horizontal="center" vertical="center" wrapText="1"/>
    </xf>
    <xf numFmtId="0" fontId="28" fillId="4" borderId="0" xfId="0" applyFont="1" applyFill="1" applyAlignment="1">
      <alignment vertical="center"/>
    </xf>
    <xf numFmtId="0" fontId="29" fillId="0" borderId="0" xfId="0" applyFont="1"/>
    <xf numFmtId="0" fontId="29" fillId="4" borderId="0" xfId="0" applyFont="1" applyFill="1"/>
    <xf numFmtId="0" fontId="7" fillId="0" borderId="0" xfId="0" applyFont="1" applyAlignment="1">
      <alignment horizontal="justify" vertical="center"/>
    </xf>
    <xf numFmtId="0" fontId="7" fillId="0" borderId="0" xfId="0" applyFont="1" applyAlignment="1">
      <alignment horizontal="left" vertical="center" wrapText="1"/>
    </xf>
    <xf numFmtId="0" fontId="10" fillId="4" borderId="0" xfId="12" applyFont="1" applyFill="1"/>
    <xf numFmtId="0" fontId="10" fillId="4" borderId="7" xfId="12" applyFont="1" applyFill="1" applyBorder="1"/>
    <xf numFmtId="0" fontId="1" fillId="4" borderId="7" xfId="3" applyFont="1" applyFill="1" applyBorder="1" applyAlignment="1">
      <alignment horizontal="center"/>
    </xf>
    <xf numFmtId="175" fontId="20" fillId="0" borderId="0" xfId="13" applyNumberFormat="1" applyFont="1" applyAlignment="1">
      <alignment horizontal="center" vertical="center"/>
    </xf>
    <xf numFmtId="175" fontId="32" fillId="0" borderId="0" xfId="13" applyNumberFormat="1" applyFont="1" applyAlignment="1">
      <alignment horizontal="center" vertical="center"/>
    </xf>
    <xf numFmtId="164" fontId="10" fillId="4" borderId="0" xfId="12" applyNumberFormat="1" applyFont="1" applyFill="1"/>
    <xf numFmtId="0" fontId="20" fillId="0" borderId="0" xfId="13" applyFont="1" applyAlignment="1">
      <alignment vertical="center"/>
    </xf>
    <xf numFmtId="0" fontId="33" fillId="4" borderId="0" xfId="12" applyFont="1" applyFill="1" applyAlignment="1">
      <alignment horizontal="center" vertical="center" readingOrder="1"/>
    </xf>
    <xf numFmtId="0" fontId="1" fillId="0" borderId="7" xfId="3" applyFont="1" applyFill="1" applyBorder="1" applyAlignment="1">
      <alignment horizontal="center"/>
    </xf>
    <xf numFmtId="0" fontId="10" fillId="4" borderId="0" xfId="12" applyFont="1" applyFill="1" applyAlignment="1">
      <alignment horizontal="center"/>
    </xf>
    <xf numFmtId="164" fontId="1" fillId="0" borderId="7" xfId="14" applyNumberFormat="1" applyFont="1" applyFill="1" applyBorder="1" applyAlignment="1">
      <alignment horizontal="center" vertical="center"/>
    </xf>
    <xf numFmtId="0" fontId="7" fillId="0" borderId="0" xfId="12" applyFont="1" applyAlignment="1">
      <alignment horizontal="left" vertical="center"/>
    </xf>
    <xf numFmtId="0" fontId="32" fillId="0" borderId="0" xfId="13" applyFont="1" applyBorder="1" applyAlignment="1">
      <alignment horizontal="center" vertical="center" wrapText="1"/>
    </xf>
    <xf numFmtId="0" fontId="15" fillId="4" borderId="0" xfId="12" applyFont="1" applyFill="1" applyBorder="1" applyAlignment="1">
      <alignment horizontal="center" vertical="center" wrapText="1"/>
    </xf>
    <xf numFmtId="175" fontId="20" fillId="0" borderId="0" xfId="13" applyNumberFormat="1" applyFont="1" applyBorder="1" applyAlignment="1">
      <alignment horizontal="center" vertical="center"/>
    </xf>
    <xf numFmtId="164" fontId="10" fillId="4" borderId="0" xfId="12" applyNumberFormat="1" applyFont="1" applyFill="1" applyBorder="1"/>
    <xf numFmtId="0" fontId="10" fillId="4" borderId="0" xfId="12" applyFont="1" applyFill="1" applyBorder="1"/>
    <xf numFmtId="0" fontId="20" fillId="0" borderId="0" xfId="13" applyFont="1" applyBorder="1" applyAlignment="1">
      <alignment vertical="center"/>
    </xf>
    <xf numFmtId="164" fontId="10" fillId="0" borderId="0" xfId="12" applyNumberFormat="1" applyFont="1" applyFill="1"/>
    <xf numFmtId="164" fontId="1" fillId="0" borderId="7" xfId="1" applyNumberFormat="1" applyFont="1" applyFill="1" applyBorder="1" applyAlignment="1">
      <alignment horizontal="center"/>
    </xf>
    <xf numFmtId="164" fontId="1" fillId="4" borderId="7" xfId="1" applyNumberFormat="1" applyFont="1" applyFill="1" applyBorder="1" applyAlignment="1">
      <alignment horizontal="center"/>
    </xf>
    <xf numFmtId="164" fontId="10" fillId="0" borderId="5" xfId="1" applyNumberFormat="1" applyFont="1" applyFill="1" applyBorder="1" applyAlignment="1">
      <alignment horizontal="center"/>
    </xf>
    <xf numFmtId="165" fontId="0" fillId="4" borderId="0" xfId="0" applyNumberFormat="1" applyFill="1"/>
    <xf numFmtId="0" fontId="10" fillId="0" borderId="0" xfId="12" applyFont="1" applyFill="1" applyAlignment="1">
      <alignment horizontal="center"/>
    </xf>
    <xf numFmtId="0" fontId="10" fillId="0" borderId="0" xfId="12" applyFont="1" applyFill="1"/>
    <xf numFmtId="0" fontId="0" fillId="4" borderId="5" xfId="0" applyFill="1" applyBorder="1"/>
    <xf numFmtId="0" fontId="28" fillId="4" borderId="2" xfId="0" applyFont="1" applyFill="1" applyBorder="1" applyAlignment="1">
      <alignment vertical="center"/>
    </xf>
    <xf numFmtId="167" fontId="11" fillId="4" borderId="16" xfId="0" applyNumberFormat="1" applyFont="1" applyFill="1" applyBorder="1" applyAlignment="1">
      <alignment vertical="center"/>
    </xf>
    <xf numFmtId="164" fontId="34" fillId="4" borderId="7" xfId="1" applyNumberFormat="1" applyFont="1" applyFill="1" applyBorder="1"/>
    <xf numFmtId="164" fontId="35" fillId="4" borderId="7" xfId="1" applyNumberFormat="1" applyFont="1" applyFill="1" applyBorder="1"/>
    <xf numFmtId="166" fontId="11" fillId="4" borderId="0" xfId="1" applyNumberFormat="1" applyFont="1" applyFill="1" applyBorder="1" applyAlignment="1">
      <alignment horizontal="right" vertical="center"/>
    </xf>
    <xf numFmtId="166" fontId="14" fillId="4" borderId="2" xfId="1" applyNumberFormat="1" applyFont="1" applyFill="1" applyBorder="1" applyAlignment="1">
      <alignment horizontal="right" vertical="center"/>
    </xf>
    <xf numFmtId="166" fontId="14" fillId="4" borderId="3" xfId="1" applyNumberFormat="1" applyFont="1" applyFill="1" applyBorder="1" applyAlignment="1">
      <alignment horizontal="right" vertical="center"/>
    </xf>
    <xf numFmtId="166" fontId="11" fillId="4" borderId="10" xfId="1" applyNumberFormat="1" applyFont="1" applyFill="1" applyBorder="1" applyAlignment="1">
      <alignment horizontal="right" vertical="center"/>
    </xf>
    <xf numFmtId="168" fontId="11" fillId="4" borderId="12" xfId="2" applyNumberFormat="1" applyFont="1" applyFill="1" applyBorder="1" applyAlignment="1">
      <alignment vertical="center"/>
    </xf>
    <xf numFmtId="164" fontId="10" fillId="0" borderId="0" xfId="12" applyNumberFormat="1" applyFont="1" applyFill="1" applyAlignment="1">
      <alignment horizontal="center"/>
    </xf>
    <xf numFmtId="164" fontId="1" fillId="0" borderId="7" xfId="1" applyNumberFormat="1" applyFont="1" applyFill="1" applyBorder="1" applyAlignment="1">
      <alignment horizontal="right"/>
    </xf>
    <xf numFmtId="164" fontId="10" fillId="0" borderId="0" xfId="1" applyNumberFormat="1" applyFont="1" applyFill="1"/>
    <xf numFmtId="164" fontId="1" fillId="0" borderId="7" xfId="1" applyNumberFormat="1" applyFill="1" applyBorder="1" applyAlignment="1">
      <alignment horizontal="right"/>
    </xf>
    <xf numFmtId="164" fontId="1" fillId="4" borderId="7" xfId="1" applyNumberFormat="1" applyFont="1" applyFill="1" applyBorder="1" applyAlignment="1">
      <alignment horizontal="right"/>
    </xf>
    <xf numFmtId="164" fontId="10" fillId="4" borderId="0" xfId="1" applyNumberFormat="1" applyFont="1" applyFill="1"/>
    <xf numFmtId="164" fontId="1" fillId="4" borderId="7" xfId="1" applyNumberFormat="1" applyFill="1" applyBorder="1" applyAlignment="1">
      <alignment horizontal="right"/>
    </xf>
    <xf numFmtId="164" fontId="1" fillId="0" borderId="7" xfId="1" applyNumberFormat="1" applyFont="1" applyFill="1" applyBorder="1" applyAlignment="1">
      <alignment horizontal="center" vertical="center"/>
    </xf>
    <xf numFmtId="0" fontId="4" fillId="6" borderId="4" xfId="0" applyFont="1" applyFill="1" applyBorder="1"/>
    <xf numFmtId="164" fontId="4" fillId="6" borderId="4" xfId="1" applyNumberFormat="1" applyFont="1" applyFill="1" applyBorder="1"/>
    <xf numFmtId="164" fontId="34" fillId="6" borderId="4" xfId="1" applyNumberFormat="1" applyFont="1" applyFill="1" applyBorder="1"/>
    <xf numFmtId="164" fontId="5" fillId="6" borderId="4" xfId="1" applyNumberFormat="1" applyFont="1" applyFill="1" applyBorder="1"/>
    <xf numFmtId="0" fontId="4" fillId="6" borderId="7" xfId="0" applyFont="1" applyFill="1" applyBorder="1"/>
    <xf numFmtId="164" fontId="4" fillId="6" borderId="7" xfId="1" applyNumberFormat="1" applyFont="1" applyFill="1" applyBorder="1"/>
    <xf numFmtId="164" fontId="34" fillId="6" borderId="7" xfId="1" applyNumberFormat="1" applyFont="1" applyFill="1" applyBorder="1"/>
    <xf numFmtId="164" fontId="5" fillId="6" borderId="7" xfId="1" applyNumberFormat="1" applyFont="1" applyFill="1" applyBorder="1"/>
    <xf numFmtId="0" fontId="5" fillId="6" borderId="6" xfId="0" applyFont="1" applyFill="1" applyBorder="1"/>
    <xf numFmtId="164" fontId="5" fillId="6" borderId="6" xfId="1" applyNumberFormat="1" applyFont="1" applyFill="1" applyBorder="1"/>
    <xf numFmtId="164" fontId="35" fillId="6" borderId="6" xfId="1" applyNumberFormat="1" applyFont="1" applyFill="1" applyBorder="1"/>
    <xf numFmtId="0" fontId="38" fillId="5" borderId="4" xfId="0" applyFont="1" applyFill="1" applyBorder="1" applyAlignment="1">
      <alignment horizontal="center" vertical="center" wrapText="1"/>
    </xf>
    <xf numFmtId="0" fontId="38" fillId="5" borderId="6" xfId="0" applyFont="1" applyFill="1" applyBorder="1" applyAlignment="1">
      <alignment horizontal="center" vertical="center" wrapText="1"/>
    </xf>
    <xf numFmtId="176" fontId="10" fillId="4" borderId="0" xfId="12" applyNumberFormat="1" applyFont="1" applyFill="1"/>
    <xf numFmtId="10" fontId="10" fillId="4" borderId="0" xfId="2" applyNumberFormat="1" applyFont="1" applyFill="1"/>
    <xf numFmtId="9" fontId="10" fillId="4" borderId="0" xfId="12" applyNumberFormat="1" applyFont="1" applyFill="1"/>
    <xf numFmtId="0" fontId="10" fillId="6" borderId="12" xfId="0" applyFont="1" applyFill="1" applyBorder="1" applyAlignment="1">
      <alignment horizontal="center" vertical="center" wrapText="1"/>
    </xf>
    <xf numFmtId="0" fontId="14" fillId="6" borderId="6" xfId="0" applyFont="1" applyFill="1" applyBorder="1" applyAlignment="1">
      <alignment horizontal="left" vertical="center" wrapText="1"/>
    </xf>
    <xf numFmtId="0" fontId="14" fillId="6" borderId="4" xfId="0" applyFont="1" applyFill="1" applyBorder="1" applyAlignment="1">
      <alignment horizontal="left" vertical="center" wrapText="1"/>
    </xf>
    <xf numFmtId="0" fontId="11" fillId="6" borderId="7" xfId="0" applyFont="1" applyFill="1" applyBorder="1" applyAlignment="1">
      <alignment horizontal="left" vertical="center" wrapText="1"/>
    </xf>
    <xf numFmtId="0" fontId="11" fillId="6" borderId="6" xfId="0" applyFont="1" applyFill="1" applyBorder="1" applyAlignment="1">
      <alignment horizontal="left" vertical="center" wrapText="1"/>
    </xf>
    <xf numFmtId="173" fontId="14" fillId="7" borderId="15" xfId="6" applyNumberFormat="1" applyFont="1" applyFill="1" applyBorder="1" applyAlignment="1">
      <alignment horizontal="right" vertical="center"/>
    </xf>
    <xf numFmtId="173" fontId="14" fillId="7" borderId="12" xfId="6" applyNumberFormat="1" applyFont="1" applyFill="1" applyBorder="1" applyAlignment="1">
      <alignment horizontal="right" vertical="center"/>
    </xf>
    <xf numFmtId="174" fontId="11" fillId="7" borderId="15" xfId="7" applyNumberFormat="1" applyFont="1" applyFill="1" applyBorder="1" applyAlignment="1">
      <alignment horizontal="right" vertical="center"/>
    </xf>
    <xf numFmtId="174" fontId="11" fillId="7" borderId="12" xfId="7" applyNumberFormat="1" applyFont="1" applyFill="1" applyBorder="1" applyAlignment="1">
      <alignment horizontal="right" vertical="center"/>
    </xf>
    <xf numFmtId="173" fontId="11" fillId="7" borderId="15" xfId="6" applyNumberFormat="1" applyFont="1" applyFill="1" applyBorder="1" applyAlignment="1">
      <alignment horizontal="right" vertical="center"/>
    </xf>
    <xf numFmtId="173" fontId="11" fillId="7" borderId="12" xfId="6" applyNumberFormat="1" applyFont="1" applyFill="1" applyBorder="1" applyAlignment="1">
      <alignment horizontal="right" vertical="center"/>
    </xf>
    <xf numFmtId="0" fontId="42" fillId="5" borderId="4" xfId="0" applyFont="1" applyFill="1" applyBorder="1" applyAlignment="1">
      <alignment horizontal="left" vertical="center" wrapText="1"/>
    </xf>
    <xf numFmtId="0" fontId="42" fillId="5" borderId="8" xfId="0" applyFont="1" applyFill="1" applyBorder="1" applyAlignment="1">
      <alignment horizontal="left" vertical="center" wrapText="1"/>
    </xf>
    <xf numFmtId="0" fontId="18" fillId="6" borderId="7" xfId="0" applyFont="1" applyFill="1" applyBorder="1" applyAlignment="1">
      <alignment horizontal="center" vertical="center" wrapText="1"/>
    </xf>
    <xf numFmtId="0" fontId="18" fillId="6" borderId="7" xfId="0" applyFont="1" applyFill="1" applyBorder="1" applyAlignment="1">
      <alignment horizontal="center" vertical="center"/>
    </xf>
    <xf numFmtId="9" fontId="18" fillId="7" borderId="8" xfId="8" applyFont="1" applyFill="1" applyBorder="1" applyAlignment="1">
      <alignment horizontal="center" vertical="center"/>
    </xf>
    <xf numFmtId="0" fontId="45" fillId="5" borderId="7" xfId="3" applyFont="1" applyFill="1" applyBorder="1" applyAlignment="1">
      <alignment horizontal="left" vertical="center" indent="2"/>
    </xf>
    <xf numFmtId="0" fontId="45" fillId="5" borderId="6" xfId="3" applyFont="1" applyFill="1" applyBorder="1" applyAlignment="1">
      <alignment horizontal="left" vertical="center" indent="2"/>
    </xf>
    <xf numFmtId="0" fontId="45" fillId="5" borderId="6" xfId="3" applyFont="1" applyFill="1" applyBorder="1" applyAlignment="1">
      <alignment horizontal="center" vertical="center"/>
    </xf>
    <xf numFmtId="0" fontId="45" fillId="5" borderId="8" xfId="3" applyFont="1" applyFill="1" applyBorder="1" applyAlignment="1">
      <alignment horizontal="center" vertical="center" wrapText="1"/>
    </xf>
    <xf numFmtId="0" fontId="23" fillId="6" borderId="7" xfId="4" applyFont="1" applyFill="1" applyBorder="1" applyAlignment="1">
      <alignment horizontal="center" vertical="center" wrapText="1"/>
    </xf>
    <xf numFmtId="0" fontId="23" fillId="6" borderId="0" xfId="4" applyFont="1" applyFill="1" applyBorder="1" applyAlignment="1">
      <alignment horizontal="center" vertical="center"/>
    </xf>
    <xf numFmtId="0" fontId="23" fillId="6" borderId="10" xfId="4" applyFont="1" applyFill="1" applyBorder="1" applyAlignment="1">
      <alignment horizontal="center" vertical="center" wrapText="1"/>
    </xf>
    <xf numFmtId="0" fontId="23" fillId="6" borderId="5" xfId="4" applyFont="1" applyFill="1" applyBorder="1" applyAlignment="1">
      <alignment horizontal="center" vertical="center"/>
    </xf>
    <xf numFmtId="0" fontId="23" fillId="6" borderId="14" xfId="4" applyFont="1" applyFill="1" applyBorder="1" applyAlignment="1">
      <alignment horizontal="center" vertical="center"/>
    </xf>
    <xf numFmtId="0" fontId="23" fillId="6" borderId="9" xfId="4" applyFont="1" applyFill="1" applyBorder="1" applyAlignment="1">
      <alignment horizontal="center" vertical="center" wrapText="1"/>
    </xf>
    <xf numFmtId="0" fontId="23" fillId="6" borderId="13" xfId="4" applyFont="1" applyFill="1" applyBorder="1" applyAlignment="1">
      <alignment horizontal="center" vertical="center"/>
    </xf>
    <xf numFmtId="3" fontId="23" fillId="7" borderId="0" xfId="1" applyNumberFormat="1" applyFont="1" applyFill="1" applyBorder="1" applyAlignment="1">
      <alignment horizontal="right" indent="1"/>
    </xf>
    <xf numFmtId="165" fontId="23" fillId="7" borderId="10" xfId="2" applyNumberFormat="1" applyFont="1" applyFill="1" applyBorder="1" applyAlignment="1">
      <alignment horizontal="right" indent="1"/>
    </xf>
    <xf numFmtId="3" fontId="23" fillId="7" borderId="5" xfId="1" applyNumberFormat="1" applyFont="1" applyFill="1" applyBorder="1" applyAlignment="1">
      <alignment horizontal="right" indent="1"/>
    </xf>
    <xf numFmtId="10" fontId="23" fillId="7" borderId="10" xfId="2" applyNumberFormat="1" applyFont="1" applyFill="1" applyBorder="1" applyAlignment="1">
      <alignment horizontal="right" indent="1"/>
    </xf>
    <xf numFmtId="3" fontId="23" fillId="7" borderId="15" xfId="1" applyNumberFormat="1" applyFont="1" applyFill="1" applyBorder="1" applyAlignment="1">
      <alignment horizontal="right" indent="1"/>
    </xf>
    <xf numFmtId="165" fontId="23" fillId="7" borderId="12" xfId="2" applyNumberFormat="1" applyFont="1" applyFill="1" applyBorder="1" applyAlignment="1">
      <alignment horizontal="right" indent="1"/>
    </xf>
    <xf numFmtId="3" fontId="23" fillId="7" borderId="16" xfId="1" applyNumberFormat="1" applyFont="1" applyFill="1" applyBorder="1" applyAlignment="1">
      <alignment horizontal="right" indent="1"/>
    </xf>
    <xf numFmtId="0" fontId="1" fillId="7" borderId="7" xfId="3" applyFont="1" applyFill="1" applyBorder="1" applyAlignment="1">
      <alignment horizontal="center"/>
    </xf>
    <xf numFmtId="164" fontId="1" fillId="7" borderId="7" xfId="1" applyNumberFormat="1" applyFont="1" applyFill="1" applyBorder="1" applyAlignment="1">
      <alignment horizontal="center"/>
    </xf>
    <xf numFmtId="164" fontId="1" fillId="7" borderId="7" xfId="1" applyNumberFormat="1" applyFont="1" applyFill="1" applyBorder="1" applyAlignment="1">
      <alignment horizontal="right"/>
    </xf>
    <xf numFmtId="164" fontId="10" fillId="7" borderId="0" xfId="1" applyNumberFormat="1" applyFont="1" applyFill="1"/>
    <xf numFmtId="164" fontId="1" fillId="7" borderId="7" xfId="1" applyNumberFormat="1" applyFill="1" applyBorder="1" applyAlignment="1">
      <alignment horizontal="right"/>
    </xf>
    <xf numFmtId="0" fontId="10" fillId="7" borderId="8" xfId="12" applyFont="1" applyFill="1" applyBorder="1" applyAlignment="1">
      <alignment horizontal="center"/>
    </xf>
    <xf numFmtId="164" fontId="10" fillId="7" borderId="8" xfId="1" applyNumberFormat="1" applyFont="1" applyFill="1" applyBorder="1" applyAlignment="1">
      <alignment horizontal="center"/>
    </xf>
    <xf numFmtId="0" fontId="1" fillId="6" borderId="8" xfId="3" applyFont="1" applyFill="1" applyBorder="1" applyAlignment="1">
      <alignment horizontal="center" vertical="center" wrapText="1"/>
    </xf>
    <xf numFmtId="169" fontId="25" fillId="6" borderId="4" xfId="4" applyNumberFormat="1" applyFont="1" applyFill="1" applyBorder="1" applyAlignment="1">
      <alignment vertical="center"/>
    </xf>
    <xf numFmtId="167" fontId="25" fillId="6" borderId="2" xfId="4" applyNumberFormat="1" applyFont="1" applyFill="1" applyBorder="1" applyAlignment="1">
      <alignment vertical="center"/>
    </xf>
    <xf numFmtId="170" fontId="25" fillId="6" borderId="3" xfId="4" applyNumberFormat="1" applyFont="1" applyFill="1" applyBorder="1" applyAlignment="1">
      <alignment horizontal="left" vertical="center" indent="3"/>
    </xf>
    <xf numFmtId="165" fontId="25" fillId="6" borderId="3" xfId="2" applyNumberFormat="1" applyFont="1" applyFill="1" applyBorder="1" applyAlignment="1">
      <alignment horizontal="right" vertical="center" indent="1"/>
    </xf>
    <xf numFmtId="169" fontId="25" fillId="6" borderId="8" xfId="4" applyNumberFormat="1" applyFont="1" applyFill="1" applyBorder="1" applyAlignment="1">
      <alignment vertical="center"/>
    </xf>
    <xf numFmtId="167" fontId="25" fillId="6" borderId="14" xfId="4" applyNumberFormat="1" applyFont="1" applyFill="1" applyBorder="1" applyAlignment="1">
      <alignment vertical="center"/>
    </xf>
    <xf numFmtId="165" fontId="25" fillId="6" borderId="9" xfId="2" applyNumberFormat="1" applyFont="1" applyFill="1" applyBorder="1" applyAlignment="1">
      <alignment horizontal="right" vertical="center" indent="1"/>
    </xf>
    <xf numFmtId="169" fontId="25" fillId="6" borderId="7" xfId="4" applyNumberFormat="1" applyFont="1" applyFill="1" applyBorder="1" applyAlignment="1">
      <alignment vertical="center"/>
    </xf>
    <xf numFmtId="167" fontId="25" fillId="6" borderId="0" xfId="4" applyNumberFormat="1" applyFont="1" applyFill="1" applyBorder="1" applyAlignment="1">
      <alignment vertical="center"/>
    </xf>
    <xf numFmtId="165" fontId="25" fillId="6" borderId="10" xfId="2" applyNumberFormat="1" applyFont="1" applyFill="1" applyBorder="1" applyAlignment="1">
      <alignment horizontal="right" vertical="center" indent="1"/>
    </xf>
    <xf numFmtId="172" fontId="8" fillId="7" borderId="7" xfId="9" applyNumberFormat="1" applyFont="1" applyFill="1" applyBorder="1" applyAlignment="1">
      <alignment vertical="center"/>
    </xf>
    <xf numFmtId="167" fontId="8" fillId="7" borderId="0" xfId="0" applyNumberFormat="1" applyFont="1" applyFill="1" applyBorder="1" applyAlignment="1">
      <alignment vertical="center"/>
    </xf>
    <xf numFmtId="165" fontId="8" fillId="7" borderId="10" xfId="2" applyNumberFormat="1" applyFont="1" applyFill="1" applyBorder="1" applyAlignment="1">
      <alignment horizontal="right" vertical="center" indent="1"/>
    </xf>
    <xf numFmtId="167" fontId="25" fillId="7" borderId="0" xfId="0" applyNumberFormat="1" applyFont="1" applyFill="1" applyBorder="1" applyAlignment="1">
      <alignment vertical="center"/>
    </xf>
    <xf numFmtId="172" fontId="8" fillId="7" borderId="6" xfId="9" applyNumberFormat="1" applyFont="1" applyFill="1" applyBorder="1" applyAlignment="1">
      <alignment vertical="center"/>
    </xf>
    <xf numFmtId="167" fontId="8" fillId="7" borderId="15" xfId="0" applyNumberFormat="1" applyFont="1" applyFill="1" applyBorder="1" applyAlignment="1">
      <alignment vertical="center"/>
    </xf>
    <xf numFmtId="165" fontId="8" fillId="7" borderId="12" xfId="2" applyNumberFormat="1" applyFont="1" applyFill="1" applyBorder="1" applyAlignment="1">
      <alignment horizontal="right" vertical="center" indent="1"/>
    </xf>
    <xf numFmtId="167" fontId="25" fillId="7" borderId="15" xfId="0" applyNumberFormat="1" applyFont="1" applyFill="1" applyBorder="1" applyAlignment="1">
      <alignment vertical="center"/>
    </xf>
    <xf numFmtId="0" fontId="46" fillId="5" borderId="16" xfId="3" applyFont="1" applyFill="1" applyBorder="1" applyAlignment="1">
      <alignment horizontal="center" vertical="center"/>
    </xf>
    <xf numFmtId="0" fontId="46" fillId="5" borderId="12" xfId="3" applyFont="1" applyFill="1" applyBorder="1" applyAlignment="1">
      <alignment horizontal="center" vertical="center"/>
    </xf>
    <xf numFmtId="169" fontId="47" fillId="5" borderId="8" xfId="3" applyNumberFormat="1" applyFont="1" applyFill="1" applyBorder="1" applyAlignment="1">
      <alignment horizontal="center" vertical="center"/>
    </xf>
    <xf numFmtId="167" fontId="47" fillId="5" borderId="14" xfId="3" applyNumberFormat="1" applyFont="1" applyFill="1" applyBorder="1" applyAlignment="1">
      <alignment vertical="center"/>
    </xf>
    <xf numFmtId="165" fontId="47" fillId="5" borderId="9" xfId="2" applyNumberFormat="1" applyFont="1" applyFill="1" applyBorder="1" applyAlignment="1">
      <alignment horizontal="right" vertical="center" indent="1"/>
    </xf>
    <xf numFmtId="0" fontId="3" fillId="5" borderId="4" xfId="0" applyFont="1" applyFill="1" applyBorder="1" applyAlignment="1">
      <alignment wrapText="1"/>
    </xf>
    <xf numFmtId="0" fontId="48" fillId="5" borderId="7" xfId="0" applyFont="1" applyFill="1" applyBorder="1"/>
    <xf numFmtId="0" fontId="41" fillId="5" borderId="7" xfId="0" applyFont="1" applyFill="1" applyBorder="1" applyAlignment="1">
      <alignment wrapText="1"/>
    </xf>
    <xf numFmtId="0" fontId="0" fillId="6" borderId="8" xfId="0" applyFill="1" applyBorder="1" applyAlignment="1">
      <alignment horizontal="center"/>
    </xf>
    <xf numFmtId="0" fontId="2" fillId="6" borderId="9" xfId="0" applyFont="1" applyFill="1" applyBorder="1" applyAlignment="1">
      <alignment horizontal="center"/>
    </xf>
    <xf numFmtId="3" fontId="0" fillId="7" borderId="7" xfId="0" applyNumberFormat="1" applyFill="1" applyBorder="1"/>
    <xf numFmtId="3" fontId="2" fillId="7" borderId="10" xfId="0" applyNumberFormat="1" applyFont="1" applyFill="1" applyBorder="1"/>
    <xf numFmtId="3" fontId="26" fillId="7" borderId="7" xfId="0" applyNumberFormat="1" applyFont="1" applyFill="1" applyBorder="1"/>
    <xf numFmtId="3" fontId="36" fillId="7" borderId="10" xfId="0" applyNumberFormat="1" applyFont="1" applyFill="1" applyBorder="1"/>
    <xf numFmtId="3" fontId="2" fillId="7" borderId="11" xfId="0" applyNumberFormat="1" applyFont="1" applyFill="1" applyBorder="1" applyAlignment="1">
      <alignment vertical="center"/>
    </xf>
    <xf numFmtId="165" fontId="2" fillId="7" borderId="6" xfId="2" applyNumberFormat="1" applyFont="1" applyFill="1" applyBorder="1" applyAlignment="1">
      <alignment vertical="center"/>
    </xf>
    <xf numFmtId="165" fontId="2" fillId="7" borderId="12" xfId="2" applyNumberFormat="1" applyFont="1" applyFill="1" applyBorder="1" applyAlignment="1">
      <alignment vertical="center"/>
    </xf>
    <xf numFmtId="0" fontId="3" fillId="5" borderId="13" xfId="3" applyFont="1" applyFill="1" applyBorder="1" applyAlignment="1">
      <alignment horizontal="center" vertical="center" wrapText="1"/>
    </xf>
    <xf numFmtId="0" fontId="3" fillId="5" borderId="9" xfId="3" applyFont="1" applyFill="1" applyBorder="1" applyAlignment="1">
      <alignment horizontal="center" vertical="center" wrapText="1"/>
    </xf>
    <xf numFmtId="0" fontId="26" fillId="6" borderId="4" xfId="3" applyFont="1" applyFill="1" applyBorder="1" applyAlignment="1">
      <alignment horizontal="center" vertical="center" wrapText="1"/>
    </xf>
    <xf numFmtId="1" fontId="11" fillId="7" borderId="4" xfId="0" applyNumberFormat="1" applyFont="1" applyFill="1" applyBorder="1" applyAlignment="1">
      <alignment horizontal="center" vertical="center" wrapText="1"/>
    </xf>
    <xf numFmtId="167" fontId="11" fillId="7" borderId="0" xfId="0" applyNumberFormat="1" applyFont="1" applyFill="1" applyAlignment="1">
      <alignment vertical="center"/>
    </xf>
    <xf numFmtId="0" fontId="11" fillId="7" borderId="10" xfId="0" quotePrefix="1" applyFont="1" applyFill="1" applyBorder="1" applyAlignment="1">
      <alignment horizontal="center" vertical="center" wrapText="1"/>
    </xf>
    <xf numFmtId="1" fontId="11" fillId="7" borderId="7" xfId="0" applyNumberFormat="1" applyFont="1" applyFill="1" applyBorder="1" applyAlignment="1">
      <alignment horizontal="center" vertical="center" wrapText="1"/>
    </xf>
    <xf numFmtId="168" fontId="11" fillId="7" borderId="10" xfId="2" applyNumberFormat="1" applyFont="1" applyFill="1" applyBorder="1" applyAlignment="1">
      <alignment vertical="center"/>
    </xf>
    <xf numFmtId="167" fontId="11" fillId="7" borderId="5" xfId="0" applyNumberFormat="1" applyFont="1" applyFill="1" applyBorder="1" applyAlignment="1">
      <alignment vertical="center"/>
    </xf>
    <xf numFmtId="1" fontId="11" fillId="4" borderId="7" xfId="0" applyNumberFormat="1" applyFont="1" applyFill="1" applyBorder="1" applyAlignment="1">
      <alignment horizontal="center" vertical="center" wrapText="1"/>
    </xf>
    <xf numFmtId="1" fontId="11" fillId="4" borderId="0" xfId="0" applyNumberFormat="1" applyFont="1" applyFill="1" applyBorder="1" applyAlignment="1">
      <alignment horizontal="center" vertical="center" wrapText="1"/>
    </xf>
    <xf numFmtId="0" fontId="50" fillId="5" borderId="8" xfId="5" applyFont="1" applyFill="1" applyBorder="1" applyAlignment="1">
      <alignment horizontal="center" vertical="center" wrapText="1"/>
    </xf>
    <xf numFmtId="0" fontId="11" fillId="7" borderId="8" xfId="5" applyFill="1" applyBorder="1" applyAlignment="1">
      <alignment horizontal="center"/>
    </xf>
    <xf numFmtId="165" fontId="11" fillId="7" borderId="8" xfId="5" applyNumberFormat="1" applyFill="1" applyBorder="1"/>
    <xf numFmtId="3" fontId="11" fillId="7" borderId="8" xfId="5" applyNumberFormat="1" applyFill="1" applyBorder="1"/>
    <xf numFmtId="0" fontId="11" fillId="7" borderId="13" xfId="5" applyFill="1" applyBorder="1" applyAlignment="1">
      <alignment horizontal="center"/>
    </xf>
    <xf numFmtId="3" fontId="11" fillId="0" borderId="0" xfId="5" applyNumberFormat="1"/>
    <xf numFmtId="0" fontId="2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4" borderId="0" xfId="0" applyFont="1" applyFill="1" applyAlignment="1">
      <alignment horizontal="left" vertical="center" wrapText="1"/>
    </xf>
    <xf numFmtId="0" fontId="39" fillId="5" borderId="1" xfId="0" applyFont="1" applyFill="1" applyBorder="1" applyAlignment="1">
      <alignment horizontal="center" vertical="center"/>
    </xf>
    <xf numFmtId="0" fontId="39" fillId="5" borderId="5" xfId="0" applyFont="1" applyFill="1" applyBorder="1" applyAlignment="1">
      <alignment horizontal="center" vertical="center"/>
    </xf>
    <xf numFmtId="0" fontId="39" fillId="5" borderId="1" xfId="0" applyFont="1" applyFill="1" applyBorder="1" applyAlignment="1">
      <alignment horizontal="center" wrapText="1"/>
    </xf>
    <xf numFmtId="0" fontId="39" fillId="5" borderId="2" xfId="0" applyFont="1" applyFill="1" applyBorder="1" applyAlignment="1">
      <alignment horizontal="center" wrapText="1"/>
    </xf>
    <xf numFmtId="0" fontId="39" fillId="5" borderId="3" xfId="0" applyFont="1" applyFill="1" applyBorder="1" applyAlignment="1">
      <alignment horizont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8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 wrapText="1"/>
    </xf>
    <xf numFmtId="0" fontId="3" fillId="5" borderId="1" xfId="0" applyFont="1" applyFill="1" applyBorder="1" applyAlignment="1">
      <alignment horizontal="center" wrapText="1"/>
    </xf>
    <xf numFmtId="0" fontId="3" fillId="5" borderId="2" xfId="0" applyFont="1" applyFill="1" applyBorder="1" applyAlignment="1">
      <alignment horizontal="center" wrapText="1"/>
    </xf>
    <xf numFmtId="0" fontId="3" fillId="5" borderId="3" xfId="0" applyFont="1" applyFill="1" applyBorder="1" applyAlignment="1">
      <alignment horizontal="center" wrapText="1"/>
    </xf>
    <xf numFmtId="0" fontId="41" fillId="5" borderId="11" xfId="0" applyFont="1" applyFill="1" applyBorder="1" applyAlignment="1">
      <alignment horizontal="center" vertical="center" wrapText="1"/>
    </xf>
    <xf numFmtId="0" fontId="41" fillId="5" borderId="6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3" fillId="5" borderId="5" xfId="3" applyFont="1" applyFill="1" applyBorder="1" applyAlignment="1">
      <alignment horizontal="center" vertical="center" wrapText="1"/>
    </xf>
    <xf numFmtId="0" fontId="3" fillId="5" borderId="0" xfId="3" applyFont="1" applyFill="1" applyBorder="1" applyAlignment="1">
      <alignment horizontal="center" vertical="center" wrapText="1"/>
    </xf>
    <xf numFmtId="0" fontId="3" fillId="5" borderId="10" xfId="3" applyFont="1" applyFill="1" applyBorder="1" applyAlignment="1">
      <alignment horizontal="center" vertical="center" wrapText="1"/>
    </xf>
    <xf numFmtId="0" fontId="41" fillId="5" borderId="5" xfId="3" applyFont="1" applyFill="1" applyBorder="1" applyAlignment="1">
      <alignment horizontal="center" vertical="center" wrapText="1"/>
    </xf>
    <xf numFmtId="0" fontId="41" fillId="5" borderId="0" xfId="3" applyFont="1" applyFill="1" applyBorder="1" applyAlignment="1">
      <alignment horizontal="center" vertical="center" wrapText="1"/>
    </xf>
    <xf numFmtId="0" fontId="41" fillId="5" borderId="10" xfId="3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41" fillId="5" borderId="13" xfId="3" applyFont="1" applyFill="1" applyBorder="1" applyAlignment="1">
      <alignment horizontal="center" vertical="center" wrapText="1"/>
    </xf>
    <xf numFmtId="0" fontId="41" fillId="5" borderId="14" xfId="3" applyFont="1" applyFill="1" applyBorder="1" applyAlignment="1">
      <alignment horizontal="center" vertical="center" wrapText="1"/>
    </xf>
    <xf numFmtId="0" fontId="41" fillId="5" borderId="9" xfId="3" applyFont="1" applyFill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44" fillId="5" borderId="1" xfId="0" applyFont="1" applyFill="1" applyBorder="1" applyAlignment="1">
      <alignment horizontal="center" vertical="center"/>
    </xf>
    <xf numFmtId="0" fontId="44" fillId="5" borderId="2" xfId="0" applyFont="1" applyFill="1" applyBorder="1" applyAlignment="1">
      <alignment horizontal="center" vertical="center"/>
    </xf>
    <xf numFmtId="0" fontId="44" fillId="5" borderId="3" xfId="0" applyFont="1" applyFill="1" applyBorder="1" applyAlignment="1">
      <alignment horizontal="center" vertical="center"/>
    </xf>
    <xf numFmtId="0" fontId="44" fillId="5" borderId="5" xfId="0" applyFont="1" applyFill="1" applyBorder="1" applyAlignment="1">
      <alignment horizontal="center" vertical="center"/>
    </xf>
    <xf numFmtId="0" fontId="44" fillId="5" borderId="0" xfId="0" applyFont="1" applyFill="1" applyAlignment="1">
      <alignment horizontal="center" vertical="center"/>
    </xf>
    <xf numFmtId="0" fontId="44" fillId="5" borderId="10" xfId="0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10" fillId="4" borderId="0" xfId="12" applyFont="1" applyFill="1" applyAlignment="1">
      <alignment horizontal="center"/>
    </xf>
    <xf numFmtId="0" fontId="25" fillId="0" borderId="15" xfId="12" applyFont="1" applyBorder="1" applyAlignment="1">
      <alignment horizontal="center" vertical="center" wrapText="1"/>
    </xf>
    <xf numFmtId="0" fontId="41" fillId="5" borderId="13" xfId="3" applyFont="1" applyFill="1" applyBorder="1" applyAlignment="1">
      <alignment horizontal="center" vertical="center"/>
    </xf>
    <xf numFmtId="0" fontId="41" fillId="5" borderId="14" xfId="3" applyFont="1" applyFill="1" applyBorder="1" applyAlignment="1">
      <alignment horizontal="center" vertical="center"/>
    </xf>
    <xf numFmtId="0" fontId="41" fillId="5" borderId="9" xfId="3" applyFont="1" applyFill="1" applyBorder="1" applyAlignment="1">
      <alignment horizontal="center" vertical="center"/>
    </xf>
    <xf numFmtId="0" fontId="41" fillId="5" borderId="8" xfId="3" applyFont="1" applyFill="1" applyBorder="1" applyAlignment="1">
      <alignment horizontal="center" vertical="center"/>
    </xf>
    <xf numFmtId="0" fontId="31" fillId="4" borderId="0" xfId="12" applyFont="1" applyFill="1" applyAlignment="1">
      <alignment horizontal="center"/>
    </xf>
    <xf numFmtId="0" fontId="7" fillId="0" borderId="2" xfId="12" applyFont="1" applyBorder="1" applyAlignment="1">
      <alignment horizontal="left" vertical="center" wrapText="1"/>
    </xf>
    <xf numFmtId="0" fontId="23" fillId="6" borderId="4" xfId="12" applyFont="1" applyFill="1" applyBorder="1" applyAlignment="1">
      <alignment horizontal="center" vertical="center" wrapText="1"/>
    </xf>
    <xf numFmtId="0" fontId="23" fillId="6" borderId="6" xfId="12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3" fontId="23" fillId="7" borderId="13" xfId="1" applyNumberFormat="1" applyFont="1" applyFill="1" applyBorder="1" applyAlignment="1">
      <alignment horizontal="center" vertical="center"/>
    </xf>
    <xf numFmtId="3" fontId="23" fillId="7" borderId="9" xfId="1" applyNumberFormat="1" applyFont="1" applyFill="1" applyBorder="1" applyAlignment="1">
      <alignment horizontal="center" vertical="center"/>
    </xf>
    <xf numFmtId="0" fontId="21" fillId="4" borderId="0" xfId="0" applyFont="1" applyFill="1" applyAlignment="1">
      <alignment horizontal="center" vertical="center"/>
    </xf>
    <xf numFmtId="0" fontId="45" fillId="5" borderId="1" xfId="3" applyFont="1" applyFill="1" applyBorder="1" applyAlignment="1">
      <alignment horizontal="center" vertical="center"/>
    </xf>
    <xf numFmtId="0" fontId="45" fillId="5" borderId="3" xfId="3" applyFont="1" applyFill="1" applyBorder="1" applyAlignment="1">
      <alignment horizontal="center" vertical="center"/>
    </xf>
    <xf numFmtId="0" fontId="45" fillId="5" borderId="13" xfId="3" applyFont="1" applyFill="1" applyBorder="1" applyAlignment="1">
      <alignment horizontal="center" vertical="center"/>
    </xf>
    <xf numFmtId="0" fontId="45" fillId="5" borderId="9" xfId="3" applyFont="1" applyFill="1" applyBorder="1" applyAlignment="1">
      <alignment horizontal="center" vertical="center"/>
    </xf>
    <xf numFmtId="0" fontId="45" fillId="5" borderId="2" xfId="3" applyFont="1" applyFill="1" applyBorder="1" applyAlignment="1">
      <alignment horizontal="center" vertical="center"/>
    </xf>
    <xf numFmtId="0" fontId="21" fillId="0" borderId="15" xfId="0" applyFont="1" applyBorder="1" applyAlignment="1">
      <alignment horizontal="center" vertical="center" wrapText="1"/>
    </xf>
    <xf numFmtId="0" fontId="28" fillId="0" borderId="0" xfId="0" applyFont="1" applyAlignment="1">
      <alignment horizontal="left" wrapText="1"/>
    </xf>
    <xf numFmtId="0" fontId="21" fillId="0" borderId="0" xfId="0" applyFont="1" applyAlignment="1">
      <alignment horizontal="center" vertical="center" wrapText="1"/>
    </xf>
    <xf numFmtId="0" fontId="28" fillId="0" borderId="0" xfId="0" applyFont="1" applyAlignment="1">
      <alignment horizontal="left" vertical="top" wrapText="1"/>
    </xf>
    <xf numFmtId="0" fontId="46" fillId="5" borderId="8" xfId="3" applyFont="1" applyFill="1" applyBorder="1" applyAlignment="1">
      <alignment horizontal="center" vertical="center"/>
    </xf>
    <xf numFmtId="0" fontId="46" fillId="5" borderId="4" xfId="3" applyFont="1" applyFill="1" applyBorder="1" applyAlignment="1">
      <alignment horizontal="center" vertical="center"/>
    </xf>
    <xf numFmtId="0" fontId="19" fillId="0" borderId="0" xfId="0" applyFont="1" applyAlignment="1">
      <alignment horizontal="center" vertical="center"/>
    </xf>
  </cellXfs>
  <cellStyles count="15">
    <cellStyle name="60 % - Accent1" xfId="4" builtinId="32"/>
    <cellStyle name="Accent1" xfId="3" builtinId="29"/>
    <cellStyle name="Milliers" xfId="1" builtinId="3"/>
    <cellStyle name="Milliers 2" xfId="10" xr:uid="{408B6906-53DF-4B95-9650-7CFF243C56D9}"/>
    <cellStyle name="Milliers 2 2" xfId="14" xr:uid="{718F25EC-4AA3-428B-8991-1A533C957762}"/>
    <cellStyle name="Monétaire 2" xfId="7" xr:uid="{88AD3486-20C8-46A2-BC23-44D19B042BC4}"/>
    <cellStyle name="Monétaire 2 2" xfId="11" xr:uid="{FD69B063-6736-4FCE-A0D5-37AD2CE372EA}"/>
    <cellStyle name="Normal" xfId="0" builtinId="0"/>
    <cellStyle name="Normal 2" xfId="5" xr:uid="{CCAB3841-7A38-4DBB-8A7B-90CC533C92B0}"/>
    <cellStyle name="Normal 3" xfId="12" xr:uid="{9325C04B-4949-43C5-BBB6-F529B43E787A}"/>
    <cellStyle name="Normal 4" xfId="13" xr:uid="{2F85BB4B-8FF6-44CC-8F39-C3BDFD869E40}"/>
    <cellStyle name="Normal_Page 5" xfId="6" xr:uid="{CBED5CAA-9B6B-4036-A6F3-5EA9EA9B9532}"/>
    <cellStyle name="Pourcentage" xfId="2" builtinId="5"/>
    <cellStyle name="Pourcentage 3" xfId="8" xr:uid="{D71DA861-E0C0-43E4-9840-449B1C99DEDA}"/>
    <cellStyle name="Texte" xfId="9" xr:uid="{E15598CD-E547-40EF-BD09-E121A0AF4F1C}"/>
  </cellStyles>
  <dxfs count="0"/>
  <tableStyles count="0" defaultTableStyle="TableStyleMedium2" defaultPivotStyle="PivotStyleLight16"/>
  <colors>
    <mruColors>
      <color rgb="FFBCD8E0"/>
      <color rgb="FF9CC5D1"/>
      <color rgb="FF40788A"/>
      <color rgb="FFE2EFDA"/>
      <color rgb="FFFFFFFF"/>
      <color rgb="FFA9D08E"/>
      <color rgb="FFC6E0B4"/>
      <color rgb="FF991E66"/>
      <color rgb="FF00567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'Evolution nb prest. MV et ASI'!$B$2</c:f>
              <c:strCache>
                <c:ptCount val="1"/>
                <c:pt idx="0">
                  <c:v>Nombre de prestataires bénéficiaires d'un minimum vieillesse
ou Allocation supplémentaire d'invalidité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rgbClr val="573D90"/>
              </a:solidFill>
            </a:ln>
            <a:effectLst/>
          </c:spPr>
          <c:invertIfNegative val="0"/>
          <c:cat>
            <c:strRef>
              <c:f>'Evolution nb prest. MV et ASI'!$A$12:$A$34</c:f>
              <c:strCache>
                <c:ptCount val="23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2019*</c:v>
                </c:pt>
                <c:pt idx="18">
                  <c:v>2019*</c:v>
                </c:pt>
                <c:pt idx="19">
                  <c:v>2020</c:v>
                </c:pt>
                <c:pt idx="20">
                  <c:v>2021</c:v>
                </c:pt>
                <c:pt idx="21">
                  <c:v>2022</c:v>
                </c:pt>
                <c:pt idx="22">
                  <c:v>2023</c:v>
                </c:pt>
              </c:strCache>
            </c:strRef>
          </c:cat>
          <c:val>
            <c:numRef>
              <c:f>'Evolution nb prest. MV et ASI'!$B$12:$B$34</c:f>
              <c:numCache>
                <c:formatCode>#,##0</c:formatCode>
                <c:ptCount val="23"/>
                <c:pt idx="0">
                  <c:v>414455</c:v>
                </c:pt>
                <c:pt idx="1">
                  <c:v>410173</c:v>
                </c:pt>
                <c:pt idx="2">
                  <c:v>410608</c:v>
                </c:pt>
                <c:pt idx="3">
                  <c:v>409155</c:v>
                </c:pt>
                <c:pt idx="4">
                  <c:v>407255</c:v>
                </c:pt>
                <c:pt idx="5">
                  <c:v>406671</c:v>
                </c:pt>
                <c:pt idx="6">
                  <c:v>418441</c:v>
                </c:pt>
                <c:pt idx="7">
                  <c:v>421805</c:v>
                </c:pt>
                <c:pt idx="8">
                  <c:v>421970</c:v>
                </c:pt>
                <c:pt idx="9">
                  <c:v>418782</c:v>
                </c:pt>
                <c:pt idx="10">
                  <c:v>418805</c:v>
                </c:pt>
                <c:pt idx="11">
                  <c:v>422823</c:v>
                </c:pt>
                <c:pt idx="12">
                  <c:v>428571</c:v>
                </c:pt>
                <c:pt idx="13">
                  <c:v>431009</c:v>
                </c:pt>
                <c:pt idx="14">
                  <c:v>434295</c:v>
                </c:pt>
                <c:pt idx="15">
                  <c:v>454085</c:v>
                </c:pt>
                <c:pt idx="16">
                  <c:v>486848</c:v>
                </c:pt>
                <c:pt idx="18">
                  <c:v>496561</c:v>
                </c:pt>
                <c:pt idx="19">
                  <c:v>532350</c:v>
                </c:pt>
                <c:pt idx="20">
                  <c:v>553562</c:v>
                </c:pt>
                <c:pt idx="21">
                  <c:v>581102</c:v>
                </c:pt>
                <c:pt idx="22">
                  <c:v>612146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02B-40F2-B259-926601B45D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45238432"/>
        <c:axId val="545241384"/>
      </c:barChart>
      <c:lineChart>
        <c:grouping val="standard"/>
        <c:varyColors val="0"/>
        <c:ser>
          <c:idx val="1"/>
          <c:order val="1"/>
          <c:tx>
            <c:strRef>
              <c:f>'Evolution nb prest. MV et ASI'!$C$2</c:f>
              <c:strCache>
                <c:ptCount val="1"/>
                <c:pt idx="0">
                  <c:v>Proportion parmi les retraités du régime général</c:v>
                </c:pt>
              </c:strCache>
            </c:strRef>
          </c:tx>
          <c:spPr>
            <a:ln w="28575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7.2341451651796477E-3"/>
                  <c:y val="-5.589714924538849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BEC-4D9D-8851-BC6CBFD857E6}"/>
                </c:ext>
              </c:extLst>
            </c:dLbl>
            <c:dLbl>
              <c:idx val="14"/>
              <c:layout>
                <c:manualLayout>
                  <c:x val="-6.0284543043163732E-2"/>
                  <c:y val="-5.217067262902925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75F-4A74-92E3-8C50C2891018}"/>
                </c:ext>
              </c:extLst>
            </c:dLbl>
            <c:dLbl>
              <c:idx val="22"/>
              <c:layout>
                <c:manualLayout>
                  <c:x val="-5.7873161321437182E-2"/>
                  <c:y val="-4.47177193963107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BEC-4D9D-8851-BC6CBFD857E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'Evolution nb prest. MV et ASI'!$A$11:$A$33</c:f>
              <c:strCache>
                <c:ptCount val="23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  <c:pt idx="17">
                  <c:v>2019*</c:v>
                </c:pt>
                <c:pt idx="19">
                  <c:v>2019*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</c:strCache>
            </c:strRef>
          </c:cat>
          <c:val>
            <c:numRef>
              <c:f>'Evolution nb prest. MV et ASI'!$C$12:$C$34</c:f>
              <c:numCache>
                <c:formatCode>0.0%</c:formatCode>
                <c:ptCount val="23"/>
                <c:pt idx="0">
                  <c:v>3.9809252156032329E-2</c:v>
                </c:pt>
                <c:pt idx="1">
                  <c:v>3.8164844273091435E-2</c:v>
                </c:pt>
                <c:pt idx="2">
                  <c:v>3.7118187756515944E-2</c:v>
                </c:pt>
                <c:pt idx="3">
                  <c:v>3.5738215507846373E-2</c:v>
                </c:pt>
                <c:pt idx="4">
                  <c:v>3.4359241134538761E-2</c:v>
                </c:pt>
                <c:pt idx="5">
                  <c:v>3.3224019304801337E-2</c:v>
                </c:pt>
                <c:pt idx="6">
                  <c:v>3.3329905617267279E-2</c:v>
                </c:pt>
                <c:pt idx="7">
                  <c:v>3.2736543949802702E-2</c:v>
                </c:pt>
                <c:pt idx="8">
                  <c:v>3.220636374300883E-2</c:v>
                </c:pt>
                <c:pt idx="9">
                  <c:v>3.1641832905505478E-2</c:v>
                </c:pt>
                <c:pt idx="10">
                  <c:v>3.1024704570629658E-2</c:v>
                </c:pt>
                <c:pt idx="11">
                  <c:v>3.089289341362516E-2</c:v>
                </c:pt>
                <c:pt idx="12">
                  <c:v>3.0932962593844517E-2</c:v>
                </c:pt>
                <c:pt idx="13">
                  <c:v>3.0732272733171438E-2</c:v>
                </c:pt>
                <c:pt idx="14">
                  <c:v>3.071494435389455E-2</c:v>
                </c:pt>
                <c:pt idx="15">
                  <c:v>3.163821850252431E-2</c:v>
                </c:pt>
                <c:pt idx="16">
                  <c:v>3.3479345184366495E-2</c:v>
                </c:pt>
                <c:pt idx="18">
                  <c:v>3.3691284867067725E-2</c:v>
                </c:pt>
                <c:pt idx="19">
                  <c:v>3.6036353016211851E-2</c:v>
                </c:pt>
                <c:pt idx="20">
                  <c:v>3.7114975130601795E-2</c:v>
                </c:pt>
                <c:pt idx="21">
                  <c:v>3.9E-2</c:v>
                </c:pt>
                <c:pt idx="22">
                  <c:v>4.0135618166319706E-2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02B-40F2-B259-926601B45D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2386496"/>
        <c:axId val="498465376"/>
      </c:lineChart>
      <c:catAx>
        <c:axId val="545238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45241384"/>
        <c:crosses val="autoZero"/>
        <c:auto val="1"/>
        <c:lblAlgn val="ctr"/>
        <c:lblOffset val="100"/>
        <c:noMultiLvlLbl val="0"/>
      </c:catAx>
      <c:valAx>
        <c:axId val="545241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45238432"/>
        <c:crosses val="autoZero"/>
        <c:crossBetween val="between"/>
      </c:valAx>
      <c:valAx>
        <c:axId val="498465376"/>
        <c:scaling>
          <c:orientation val="minMax"/>
        </c:scaling>
        <c:delete val="0"/>
        <c:axPos val="r"/>
        <c:numFmt formatCode="0.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42386496"/>
        <c:crosses val="max"/>
        <c:crossBetween val="between"/>
      </c:valAx>
      <c:catAx>
        <c:axId val="54238649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9846537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833143777211116"/>
          <c:y val="0.80994793202554527"/>
          <c:w val="0.80674199544685565"/>
          <c:h val="0.1714196848926584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4424924924924946E-2"/>
          <c:y val="3.5855973767354145E-2"/>
          <c:w val="0.76751101101101105"/>
          <c:h val="0.87049516933707682"/>
        </c:manualLayout>
      </c:layout>
      <c:barChart>
        <c:barDir val="bar"/>
        <c:grouping val="stacked"/>
        <c:varyColors val="0"/>
        <c:ser>
          <c:idx val="1"/>
          <c:order val="0"/>
          <c:tx>
            <c:strRef>
              <c:f>'Pyramide MV'!$B$3</c:f>
              <c:strCache>
                <c:ptCount val="1"/>
                <c:pt idx="0">
                  <c:v>Aspa et ASI</c:v>
                </c:pt>
              </c:strCache>
            </c:strRef>
          </c:tx>
          <c:spPr>
            <a:solidFill>
              <a:schemeClr val="accent4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val>
            <c:numRef>
              <c:f>'Pyramide MV'!$B$4:$B$47</c:f>
              <c:numCache>
                <c:formatCode>_-* #\ ##0_-;\-* #\ ##0_-;_-* "-"??_-;_-@_-</c:formatCode>
                <c:ptCount val="44"/>
                <c:pt idx="0">
                  <c:v>6019</c:v>
                </c:pt>
                <c:pt idx="1">
                  <c:v>9056</c:v>
                </c:pt>
                <c:pt idx="2">
                  <c:v>9706</c:v>
                </c:pt>
                <c:pt idx="3">
                  <c:v>12524</c:v>
                </c:pt>
                <c:pt idx="4">
                  <c:v>14907</c:v>
                </c:pt>
                <c:pt idx="5">
                  <c:v>16613</c:v>
                </c:pt>
                <c:pt idx="6">
                  <c:v>17902</c:v>
                </c:pt>
                <c:pt idx="7">
                  <c:v>18199</c:v>
                </c:pt>
                <c:pt idx="8">
                  <c:v>16941</c:v>
                </c:pt>
                <c:pt idx="9">
                  <c:v>16277</c:v>
                </c:pt>
                <c:pt idx="10">
                  <c:v>14617</c:v>
                </c:pt>
                <c:pt idx="11">
                  <c:v>14846</c:v>
                </c:pt>
                <c:pt idx="12">
                  <c:v>12541</c:v>
                </c:pt>
                <c:pt idx="13">
                  <c:v>11806</c:v>
                </c:pt>
                <c:pt idx="14">
                  <c:v>10492</c:v>
                </c:pt>
                <c:pt idx="15">
                  <c:v>6805</c:v>
                </c:pt>
                <c:pt idx="16">
                  <c:v>4957</c:v>
                </c:pt>
                <c:pt idx="17">
                  <c:v>4348</c:v>
                </c:pt>
                <c:pt idx="18">
                  <c:v>3728</c:v>
                </c:pt>
                <c:pt idx="19">
                  <c:v>3285</c:v>
                </c:pt>
                <c:pt idx="20">
                  <c:v>1829</c:v>
                </c:pt>
                <c:pt idx="21">
                  <c:v>1286</c:v>
                </c:pt>
                <c:pt idx="22">
                  <c:v>890</c:v>
                </c:pt>
                <c:pt idx="23">
                  <c:v>712</c:v>
                </c:pt>
                <c:pt idx="24">
                  <c:v>605</c:v>
                </c:pt>
                <c:pt idx="25">
                  <c:v>527</c:v>
                </c:pt>
                <c:pt idx="26">
                  <c:v>386</c:v>
                </c:pt>
                <c:pt idx="27">
                  <c:v>311</c:v>
                </c:pt>
                <c:pt idx="28">
                  <c:v>237</c:v>
                </c:pt>
                <c:pt idx="29">
                  <c:v>217</c:v>
                </c:pt>
                <c:pt idx="30">
                  <c:v>170</c:v>
                </c:pt>
                <c:pt idx="31">
                  <c:v>117</c:v>
                </c:pt>
                <c:pt idx="32">
                  <c:v>74</c:v>
                </c:pt>
                <c:pt idx="33">
                  <c:v>66</c:v>
                </c:pt>
                <c:pt idx="34">
                  <c:v>26</c:v>
                </c:pt>
                <c:pt idx="35">
                  <c:v>32</c:v>
                </c:pt>
                <c:pt idx="36">
                  <c:v>15</c:v>
                </c:pt>
                <c:pt idx="37">
                  <c:v>20</c:v>
                </c:pt>
                <c:pt idx="38">
                  <c:v>2</c:v>
                </c:pt>
                <c:pt idx="39">
                  <c:v>8</c:v>
                </c:pt>
                <c:pt idx="40">
                  <c:v>4</c:v>
                </c:pt>
                <c:pt idx="41">
                  <c:v>1</c:v>
                </c:pt>
                <c:pt idx="4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1C8-4D54-B48C-A543785ACDF4}"/>
            </c:ext>
          </c:extLst>
        </c:ser>
        <c:ser>
          <c:idx val="0"/>
          <c:order val="1"/>
          <c:tx>
            <c:strRef>
              <c:f>'Pyramide MV'!$C$3</c:f>
              <c:strCache>
                <c:ptCount val="1"/>
                <c:pt idx="0">
                  <c:v>allocation supplémentaire L. 815/3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'Pyramide MV'!$A$4:$A$47</c:f>
              <c:numCache>
                <c:formatCode>General</c:formatCode>
                <c:ptCount val="44"/>
                <c:pt idx="0">
                  <c:v>62</c:v>
                </c:pt>
                <c:pt idx="1">
                  <c:v>63</c:v>
                </c:pt>
                <c:pt idx="2">
                  <c:v>64</c:v>
                </c:pt>
                <c:pt idx="3">
                  <c:v>65</c:v>
                </c:pt>
                <c:pt idx="4">
                  <c:v>66</c:v>
                </c:pt>
                <c:pt idx="5">
                  <c:v>67</c:v>
                </c:pt>
                <c:pt idx="6">
                  <c:v>68</c:v>
                </c:pt>
                <c:pt idx="7">
                  <c:v>69</c:v>
                </c:pt>
                <c:pt idx="8">
                  <c:v>70</c:v>
                </c:pt>
                <c:pt idx="9">
                  <c:v>71</c:v>
                </c:pt>
                <c:pt idx="10">
                  <c:v>72</c:v>
                </c:pt>
                <c:pt idx="11">
                  <c:v>73</c:v>
                </c:pt>
                <c:pt idx="12">
                  <c:v>74</c:v>
                </c:pt>
                <c:pt idx="13">
                  <c:v>75</c:v>
                </c:pt>
                <c:pt idx="14">
                  <c:v>76</c:v>
                </c:pt>
                <c:pt idx="15">
                  <c:v>77</c:v>
                </c:pt>
                <c:pt idx="16">
                  <c:v>78</c:v>
                </c:pt>
                <c:pt idx="17">
                  <c:v>79</c:v>
                </c:pt>
                <c:pt idx="18">
                  <c:v>80</c:v>
                </c:pt>
                <c:pt idx="19">
                  <c:v>81</c:v>
                </c:pt>
                <c:pt idx="20">
                  <c:v>82</c:v>
                </c:pt>
                <c:pt idx="21">
                  <c:v>83</c:v>
                </c:pt>
                <c:pt idx="22">
                  <c:v>84</c:v>
                </c:pt>
                <c:pt idx="23">
                  <c:v>85</c:v>
                </c:pt>
                <c:pt idx="24">
                  <c:v>86</c:v>
                </c:pt>
                <c:pt idx="25">
                  <c:v>87</c:v>
                </c:pt>
                <c:pt idx="26">
                  <c:v>88</c:v>
                </c:pt>
                <c:pt idx="27">
                  <c:v>89</c:v>
                </c:pt>
                <c:pt idx="28">
                  <c:v>90</c:v>
                </c:pt>
                <c:pt idx="29">
                  <c:v>91</c:v>
                </c:pt>
                <c:pt idx="30">
                  <c:v>92</c:v>
                </c:pt>
                <c:pt idx="31">
                  <c:v>93</c:v>
                </c:pt>
                <c:pt idx="32">
                  <c:v>94</c:v>
                </c:pt>
                <c:pt idx="33">
                  <c:v>95</c:v>
                </c:pt>
                <c:pt idx="34">
                  <c:v>96</c:v>
                </c:pt>
                <c:pt idx="35">
                  <c:v>97</c:v>
                </c:pt>
                <c:pt idx="36">
                  <c:v>98</c:v>
                </c:pt>
                <c:pt idx="37">
                  <c:v>99</c:v>
                </c:pt>
                <c:pt idx="38">
                  <c:v>100</c:v>
                </c:pt>
                <c:pt idx="39">
                  <c:v>101</c:v>
                </c:pt>
                <c:pt idx="40">
                  <c:v>102</c:v>
                </c:pt>
                <c:pt idx="41">
                  <c:v>103</c:v>
                </c:pt>
                <c:pt idx="42">
                  <c:v>104</c:v>
                </c:pt>
                <c:pt idx="43">
                  <c:v>105</c:v>
                </c:pt>
              </c:numCache>
            </c:numRef>
          </c:cat>
          <c:val>
            <c:numRef>
              <c:f>'Pyramide MV'!$C$4:$C$47</c:f>
              <c:numCache>
                <c:formatCode>_-* #\ ##0_-;\-* #\ ##0_-;_-* "-"??_-;_-@_-</c:formatCode>
                <c:ptCount val="44"/>
                <c:pt idx="15">
                  <c:v>2480</c:v>
                </c:pt>
                <c:pt idx="16">
                  <c:v>2549</c:v>
                </c:pt>
                <c:pt idx="17">
                  <c:v>2468</c:v>
                </c:pt>
                <c:pt idx="18">
                  <c:v>2178</c:v>
                </c:pt>
                <c:pt idx="19">
                  <c:v>2010</c:v>
                </c:pt>
                <c:pt idx="20">
                  <c:v>2516</c:v>
                </c:pt>
                <c:pt idx="21">
                  <c:v>3367</c:v>
                </c:pt>
                <c:pt idx="22">
                  <c:v>2726</c:v>
                </c:pt>
                <c:pt idx="23">
                  <c:v>2498</c:v>
                </c:pt>
                <c:pt idx="24">
                  <c:v>2176</c:v>
                </c:pt>
                <c:pt idx="25">
                  <c:v>2017</c:v>
                </c:pt>
                <c:pt idx="26">
                  <c:v>1706</c:v>
                </c:pt>
                <c:pt idx="27">
                  <c:v>1443</c:v>
                </c:pt>
                <c:pt idx="28">
                  <c:v>1181</c:v>
                </c:pt>
                <c:pt idx="29">
                  <c:v>978</c:v>
                </c:pt>
                <c:pt idx="30">
                  <c:v>751</c:v>
                </c:pt>
                <c:pt idx="31">
                  <c:v>738</c:v>
                </c:pt>
                <c:pt idx="32">
                  <c:v>460</c:v>
                </c:pt>
                <c:pt idx="33">
                  <c:v>374</c:v>
                </c:pt>
                <c:pt idx="34">
                  <c:v>282</c:v>
                </c:pt>
                <c:pt idx="35">
                  <c:v>198</c:v>
                </c:pt>
                <c:pt idx="36">
                  <c:v>164</c:v>
                </c:pt>
                <c:pt idx="37">
                  <c:v>99</c:v>
                </c:pt>
                <c:pt idx="38">
                  <c:v>75</c:v>
                </c:pt>
                <c:pt idx="39">
                  <c:v>38</c:v>
                </c:pt>
                <c:pt idx="40">
                  <c:v>29</c:v>
                </c:pt>
                <c:pt idx="41">
                  <c:v>17</c:v>
                </c:pt>
                <c:pt idx="42">
                  <c:v>9</c:v>
                </c:pt>
                <c:pt idx="43">
                  <c:v>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1C8-4D54-B48C-A543785ACD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483344120"/>
        <c:axId val="483344448"/>
      </c:barChart>
      <c:catAx>
        <c:axId val="483344120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 sz="1100" b="1">
                    <a:solidFill>
                      <a:sysClr val="windowText" lastClr="000000"/>
                    </a:solidFill>
                  </a:rPr>
                  <a:t>Hommes</a:t>
                </a:r>
              </a:p>
            </c:rich>
          </c:tx>
          <c:layout>
            <c:manualLayout>
              <c:xMode val="edge"/>
              <c:yMode val="edge"/>
              <c:x val="5.1370262009019559E-3"/>
              <c:y val="0.3995528039911041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83344448"/>
        <c:crossesAt val="0"/>
        <c:auto val="1"/>
        <c:lblAlgn val="ctr"/>
        <c:lblOffset val="100"/>
        <c:noMultiLvlLbl val="0"/>
      </c:catAx>
      <c:valAx>
        <c:axId val="483344448"/>
        <c:scaling>
          <c:orientation val="maxMin"/>
          <c:max val="210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in"/>
        <c:minorTickMark val="none"/>
        <c:tickLblPos val="low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83344120"/>
        <c:crosses val="autoZero"/>
        <c:crossBetween val="between"/>
        <c:majorUnit val="3000"/>
        <c:minorUnit val="1000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4946671671671671"/>
          <c:y val="0.1072380429658089"/>
          <c:w val="0.58108824173417994"/>
          <c:h val="0.2268391612842386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7669172932330826E-2"/>
          <c:y val="3.729130084977185E-2"/>
          <c:w val="0.82995809734309522"/>
          <c:h val="0.88406382818560336"/>
        </c:manualLayout>
      </c:layout>
      <c:barChart>
        <c:barDir val="bar"/>
        <c:grouping val="stacked"/>
        <c:varyColors val="0"/>
        <c:ser>
          <c:idx val="2"/>
          <c:order val="0"/>
          <c:tx>
            <c:strRef>
              <c:f>'Pyramide MV'!$E$3</c:f>
              <c:strCache>
                <c:ptCount val="1"/>
                <c:pt idx="0">
                  <c:v>Aspa et ASI</c:v>
                </c:pt>
              </c:strCache>
            </c:strRef>
          </c:tx>
          <c:spPr>
            <a:solidFill>
              <a:schemeClr val="accent4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val>
            <c:numRef>
              <c:f>'Pyramide MV'!$E$4:$E$47</c:f>
              <c:numCache>
                <c:formatCode>_-* #\ ##0_-;\-* #\ ##0_-;_-* "-"??_-;_-@_-</c:formatCode>
                <c:ptCount val="44"/>
                <c:pt idx="0">
                  <c:v>7810</c:v>
                </c:pt>
                <c:pt idx="1">
                  <c:v>10535</c:v>
                </c:pt>
                <c:pt idx="2">
                  <c:v>10749</c:v>
                </c:pt>
                <c:pt idx="3">
                  <c:v>14657</c:v>
                </c:pt>
                <c:pt idx="4">
                  <c:v>17346</c:v>
                </c:pt>
                <c:pt idx="5">
                  <c:v>18932</c:v>
                </c:pt>
                <c:pt idx="6">
                  <c:v>20547</c:v>
                </c:pt>
                <c:pt idx="7">
                  <c:v>20682</c:v>
                </c:pt>
                <c:pt idx="8">
                  <c:v>19662</c:v>
                </c:pt>
                <c:pt idx="9">
                  <c:v>18950</c:v>
                </c:pt>
                <c:pt idx="10">
                  <c:v>17498</c:v>
                </c:pt>
                <c:pt idx="11">
                  <c:v>17048</c:v>
                </c:pt>
                <c:pt idx="12">
                  <c:v>15472</c:v>
                </c:pt>
                <c:pt idx="13">
                  <c:v>13767</c:v>
                </c:pt>
                <c:pt idx="14">
                  <c:v>12497</c:v>
                </c:pt>
                <c:pt idx="15">
                  <c:v>8236</c:v>
                </c:pt>
                <c:pt idx="16">
                  <c:v>5871</c:v>
                </c:pt>
                <c:pt idx="17">
                  <c:v>5238</c:v>
                </c:pt>
                <c:pt idx="18">
                  <c:v>4495</c:v>
                </c:pt>
                <c:pt idx="19">
                  <c:v>4106</c:v>
                </c:pt>
                <c:pt idx="20">
                  <c:v>2641</c:v>
                </c:pt>
                <c:pt idx="21">
                  <c:v>2450</c:v>
                </c:pt>
                <c:pt idx="22">
                  <c:v>2129</c:v>
                </c:pt>
                <c:pt idx="23">
                  <c:v>1986</c:v>
                </c:pt>
                <c:pt idx="24">
                  <c:v>1823</c:v>
                </c:pt>
                <c:pt idx="25">
                  <c:v>1679</c:v>
                </c:pt>
                <c:pt idx="26">
                  <c:v>1525</c:v>
                </c:pt>
                <c:pt idx="27">
                  <c:v>1493</c:v>
                </c:pt>
                <c:pt idx="28">
                  <c:v>1285</c:v>
                </c:pt>
                <c:pt idx="29">
                  <c:v>1110</c:v>
                </c:pt>
                <c:pt idx="30">
                  <c:v>1007</c:v>
                </c:pt>
                <c:pt idx="31">
                  <c:v>822</c:v>
                </c:pt>
                <c:pt idx="32">
                  <c:v>673</c:v>
                </c:pt>
                <c:pt idx="33">
                  <c:v>490</c:v>
                </c:pt>
                <c:pt idx="34">
                  <c:v>424</c:v>
                </c:pt>
                <c:pt idx="35">
                  <c:v>290</c:v>
                </c:pt>
                <c:pt idx="36">
                  <c:v>212</c:v>
                </c:pt>
                <c:pt idx="37">
                  <c:v>140</c:v>
                </c:pt>
                <c:pt idx="38">
                  <c:v>94</c:v>
                </c:pt>
                <c:pt idx="39">
                  <c:v>72</c:v>
                </c:pt>
                <c:pt idx="40">
                  <c:v>40</c:v>
                </c:pt>
                <c:pt idx="41">
                  <c:v>30</c:v>
                </c:pt>
                <c:pt idx="42">
                  <c:v>14</c:v>
                </c:pt>
                <c:pt idx="43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294-4849-AF37-CA86ACB63AEA}"/>
            </c:ext>
          </c:extLst>
        </c:ser>
        <c:ser>
          <c:idx val="0"/>
          <c:order val="1"/>
          <c:tx>
            <c:strRef>
              <c:f>'Pyramide MV'!$F$3</c:f>
              <c:strCache>
                <c:ptCount val="1"/>
                <c:pt idx="0">
                  <c:v>allocation supplémentaire L. 815/3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'Pyramide MV'!$F$4:$F$47</c:f>
              <c:numCache>
                <c:formatCode>_-* #\ ##0_-;\-* #\ ##0_-;_-* "-"??_-;_-@_-</c:formatCode>
                <c:ptCount val="44"/>
                <c:pt idx="15">
                  <c:v>4198</c:v>
                </c:pt>
                <c:pt idx="16">
                  <c:v>3542</c:v>
                </c:pt>
                <c:pt idx="17">
                  <c:v>3323</c:v>
                </c:pt>
                <c:pt idx="18">
                  <c:v>2900</c:v>
                </c:pt>
                <c:pt idx="19">
                  <c:v>2724</c:v>
                </c:pt>
                <c:pt idx="20">
                  <c:v>3240</c:v>
                </c:pt>
                <c:pt idx="21">
                  <c:v>3796</c:v>
                </c:pt>
                <c:pt idx="22">
                  <c:v>3655</c:v>
                </c:pt>
                <c:pt idx="23">
                  <c:v>3382</c:v>
                </c:pt>
                <c:pt idx="24">
                  <c:v>3381</c:v>
                </c:pt>
                <c:pt idx="25">
                  <c:v>3051</c:v>
                </c:pt>
                <c:pt idx="26">
                  <c:v>2928</c:v>
                </c:pt>
                <c:pt idx="27">
                  <c:v>2670</c:v>
                </c:pt>
                <c:pt idx="28">
                  <c:v>2374</c:v>
                </c:pt>
                <c:pt idx="29">
                  <c:v>2125</c:v>
                </c:pt>
                <c:pt idx="30">
                  <c:v>1862</c:v>
                </c:pt>
                <c:pt idx="31">
                  <c:v>1647</c:v>
                </c:pt>
                <c:pt idx="32">
                  <c:v>1316</c:v>
                </c:pt>
                <c:pt idx="33">
                  <c:v>1041</c:v>
                </c:pt>
                <c:pt idx="34">
                  <c:v>913</c:v>
                </c:pt>
                <c:pt idx="35">
                  <c:v>763</c:v>
                </c:pt>
                <c:pt idx="36">
                  <c:v>575</c:v>
                </c:pt>
                <c:pt idx="37">
                  <c:v>426</c:v>
                </c:pt>
                <c:pt idx="38">
                  <c:v>323</c:v>
                </c:pt>
                <c:pt idx="39">
                  <c:v>253</c:v>
                </c:pt>
                <c:pt idx="40">
                  <c:v>159</c:v>
                </c:pt>
                <c:pt idx="41">
                  <c:v>118</c:v>
                </c:pt>
                <c:pt idx="42">
                  <c:v>58</c:v>
                </c:pt>
                <c:pt idx="43">
                  <c:v>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294-4849-AF37-CA86ACB63A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57813216"/>
        <c:axId val="486117784"/>
      </c:barChart>
      <c:catAx>
        <c:axId val="557813216"/>
        <c:scaling>
          <c:orientation val="minMax"/>
        </c:scaling>
        <c:delete val="1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 sz="1100" b="1">
                    <a:solidFill>
                      <a:sysClr val="windowText" lastClr="000000"/>
                    </a:solidFill>
                  </a:rPr>
                  <a:t>Femmes</a:t>
                </a:r>
              </a:p>
            </c:rich>
          </c:tx>
          <c:layout>
            <c:manualLayout>
              <c:xMode val="edge"/>
              <c:yMode val="edge"/>
              <c:x val="0.91896407685881365"/>
              <c:y val="0.3445150289014255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majorTickMark val="none"/>
        <c:minorTickMark val="none"/>
        <c:tickLblPos val="nextTo"/>
        <c:crossAx val="486117784"/>
        <c:crosses val="autoZero"/>
        <c:auto val="1"/>
        <c:lblAlgn val="ctr"/>
        <c:lblOffset val="100"/>
        <c:noMultiLvlLbl val="0"/>
      </c:catAx>
      <c:valAx>
        <c:axId val="486117784"/>
        <c:scaling>
          <c:orientation val="minMax"/>
          <c:max val="210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57813216"/>
        <c:crosses val="autoZero"/>
        <c:crossBetween val="between"/>
        <c:majorUnit val="30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'Evolution L814 depuis 2000'!$B$2</c:f>
              <c:strCache>
                <c:ptCount val="1"/>
                <c:pt idx="0">
                  <c:v>Bénéficiaires de la majoration L. 814-2</c:v>
                </c:pt>
              </c:strCache>
            </c:strRef>
          </c:tx>
          <c:spPr>
            <a:ln w="28575" cap="rnd">
              <a:solidFill>
                <a:srgbClr val="52AE32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2.5773195876288658E-2"/>
                  <c:y val="6.2430323299888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C2D-45B3-9852-66CD496E4098}"/>
                </c:ext>
              </c:extLst>
            </c:dLbl>
            <c:dLbl>
              <c:idx val="6"/>
              <c:layout>
                <c:manualLayout>
                  <c:x val="8.5910652920962206E-3"/>
                  <c:y val="-2.781641168289291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E1D-49FB-AAF3-7D0B55D6D17C}"/>
                </c:ext>
              </c:extLst>
            </c:dLbl>
            <c:dLbl>
              <c:idx val="23"/>
              <c:layout>
                <c:manualLayout>
                  <c:x val="-2.2909507445589918E-2"/>
                  <c:y val="-0.1019935095039406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7B8-4673-A448-DCF957E41F2F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'Evolution L814 depuis 2000'!$A$3:$A$26</c:f>
              <c:numCache>
                <c:formatCode>0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numCache>
            </c:numRef>
          </c:cat>
          <c:val>
            <c:numRef>
              <c:f>'Evolution L814 depuis 2000'!$B$3:$B$26</c:f>
              <c:numCache>
                <c:formatCode>#\ ##0"  "</c:formatCode>
                <c:ptCount val="24"/>
                <c:pt idx="0">
                  <c:v>273298</c:v>
                </c:pt>
                <c:pt idx="1">
                  <c:v>298548</c:v>
                </c:pt>
                <c:pt idx="2">
                  <c:v>316901</c:v>
                </c:pt>
                <c:pt idx="3">
                  <c:v>335379</c:v>
                </c:pt>
                <c:pt idx="4">
                  <c:v>351812</c:v>
                </c:pt>
                <c:pt idx="5">
                  <c:v>370635</c:v>
                </c:pt>
                <c:pt idx="6">
                  <c:v>373167</c:v>
                </c:pt>
                <c:pt idx="7">
                  <c:v>356431</c:v>
                </c:pt>
                <c:pt idx="8">
                  <c:v>336616</c:v>
                </c:pt>
                <c:pt idx="9">
                  <c:v>320999</c:v>
                </c:pt>
                <c:pt idx="10">
                  <c:v>303601</c:v>
                </c:pt>
                <c:pt idx="11">
                  <c:v>282601</c:v>
                </c:pt>
                <c:pt idx="12">
                  <c:v>264381</c:v>
                </c:pt>
                <c:pt idx="13">
                  <c:v>246242</c:v>
                </c:pt>
                <c:pt idx="14">
                  <c:v>224217</c:v>
                </c:pt>
                <c:pt idx="15">
                  <c:v>208900</c:v>
                </c:pt>
                <c:pt idx="16">
                  <c:v>192864</c:v>
                </c:pt>
                <c:pt idx="17">
                  <c:v>164976</c:v>
                </c:pt>
                <c:pt idx="18">
                  <c:v>160381</c:v>
                </c:pt>
                <c:pt idx="19">
                  <c:v>149965</c:v>
                </c:pt>
                <c:pt idx="20">
                  <c:v>127709</c:v>
                </c:pt>
                <c:pt idx="21">
                  <c:v>110882</c:v>
                </c:pt>
                <c:pt idx="22">
                  <c:v>97007</c:v>
                </c:pt>
                <c:pt idx="23">
                  <c:v>85743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D12-44A8-9B1D-8CD95EF6E9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6155560"/>
        <c:axId val="456152608"/>
      </c:lineChart>
      <c:catAx>
        <c:axId val="456155560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56152608"/>
        <c:crosses val="autoZero"/>
        <c:auto val="1"/>
        <c:lblAlgn val="ctr"/>
        <c:lblOffset val="100"/>
        <c:noMultiLvlLbl val="0"/>
      </c:catAx>
      <c:valAx>
        <c:axId val="456152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561555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735330</xdr:colOff>
      <xdr:row>1</xdr:row>
      <xdr:rowOff>100965</xdr:rowOff>
    </xdr:from>
    <xdr:to>
      <xdr:col>10</xdr:col>
      <xdr:colOff>668020</xdr:colOff>
      <xdr:row>15</xdr:row>
      <xdr:rowOff>70485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27AF5BEC-E74F-46AD-8ADD-01D4581B690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647700</xdr:colOff>
      <xdr:row>3</xdr:row>
      <xdr:rowOff>0</xdr:rowOff>
    </xdr:from>
    <xdr:to>
      <xdr:col>13</xdr:col>
      <xdr:colOff>71700</xdr:colOff>
      <xdr:row>20</xdr:row>
      <xdr:rowOff>228599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EB1A2D2F-5613-44A8-8660-CE23FF80F56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504826</xdr:colOff>
      <xdr:row>3</xdr:row>
      <xdr:rowOff>0</xdr:rowOff>
    </xdr:from>
    <xdr:to>
      <xdr:col>17</xdr:col>
      <xdr:colOff>581025</xdr:colOff>
      <xdr:row>20</xdr:row>
      <xdr:rowOff>152400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22272218-3DE0-4CE3-8DBF-F0CD60EF6F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152402</xdr:colOff>
      <xdr:row>2</xdr:row>
      <xdr:rowOff>390524</xdr:rowOff>
    </xdr:from>
    <xdr:to>
      <xdr:col>12</xdr:col>
      <xdr:colOff>714376</xdr:colOff>
      <xdr:row>3</xdr:row>
      <xdr:rowOff>57149</xdr:rowOff>
    </xdr:to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AB3384FB-9415-44E4-B0EB-4AAC5A12BB87}"/>
            </a:ext>
          </a:extLst>
        </xdr:cNvPr>
        <xdr:cNvSpPr txBox="1"/>
      </xdr:nvSpPr>
      <xdr:spPr>
        <a:xfrm>
          <a:off x="10153652" y="1428749"/>
          <a:ext cx="561974" cy="2381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Âges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5</xdr:row>
      <xdr:rowOff>28575</xdr:rowOff>
    </xdr:from>
    <xdr:to>
      <xdr:col>10</xdr:col>
      <xdr:colOff>624840</xdr:colOff>
      <xdr:row>19</xdr:row>
      <xdr:rowOff>110490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DC91C30D-A536-4F3D-8DD6-448BB846130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Charte 2">
      <a:dk1>
        <a:sysClr val="windowText" lastClr="000000"/>
      </a:dk1>
      <a:lt1>
        <a:sysClr val="window" lastClr="FFFFFF"/>
      </a:lt1>
      <a:dk2>
        <a:srgbClr val="F9AF05"/>
      </a:dk2>
      <a:lt2>
        <a:srgbClr val="0056A4"/>
      </a:lt2>
      <a:accent1>
        <a:srgbClr val="F39B9B"/>
      </a:accent1>
      <a:accent2>
        <a:srgbClr val="EF7D00"/>
      </a:accent2>
      <a:accent3>
        <a:srgbClr val="8B2822"/>
      </a:accent3>
      <a:accent4>
        <a:srgbClr val="5A9CB3"/>
      </a:accent4>
      <a:accent5>
        <a:srgbClr val="62B59F"/>
      </a:accent5>
      <a:accent6>
        <a:srgbClr val="393A70"/>
      </a:accent6>
      <a:hlink>
        <a:srgbClr val="00A388"/>
      </a:hlink>
      <a:folHlink>
        <a:srgbClr val="004C4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DB9C00-36F6-4B05-9C44-827D9F5F67A2}">
  <dimension ref="B1:J22"/>
  <sheetViews>
    <sheetView showGridLines="0" zoomScale="130" zoomScaleNormal="130" workbookViewId="0">
      <selection activeCell="K35" sqref="K35"/>
    </sheetView>
  </sheetViews>
  <sheetFormatPr baseColWidth="10" defaultColWidth="11.42578125" defaultRowHeight="12.75" x14ac:dyDescent="0.2"/>
  <cols>
    <col min="1" max="1" width="31.85546875" style="1" customWidth="1"/>
    <col min="2" max="2" width="14.7109375" style="1" customWidth="1"/>
    <col min="3" max="3" width="8.140625" style="1" customWidth="1"/>
    <col min="4" max="4" width="10.140625" style="1" customWidth="1"/>
    <col min="5" max="5" width="10.5703125" style="1" customWidth="1"/>
    <col min="6" max="6" width="9.85546875" style="1" customWidth="1"/>
    <col min="7" max="7" width="9.28515625" style="1" customWidth="1"/>
    <col min="8" max="8" width="12.42578125" style="1" customWidth="1"/>
    <col min="9" max="16384" width="11.42578125" style="1"/>
  </cols>
  <sheetData>
    <row r="1" spans="2:10" ht="36.75" customHeight="1" x14ac:dyDescent="0.2">
      <c r="B1" s="224" t="s">
        <v>82</v>
      </c>
      <c r="C1" s="224"/>
      <c r="D1" s="224"/>
      <c r="E1" s="224"/>
      <c r="F1" s="224"/>
      <c r="G1" s="224"/>
      <c r="H1" s="224"/>
    </row>
    <row r="2" spans="2:10" ht="24" customHeight="1" x14ac:dyDescent="0.2">
      <c r="C2" s="227" t="s">
        <v>91</v>
      </c>
      <c r="D2" s="229" t="s">
        <v>80</v>
      </c>
      <c r="E2" s="230"/>
      <c r="F2" s="230"/>
      <c r="G2" s="231"/>
      <c r="H2" s="125" t="s">
        <v>0</v>
      </c>
    </row>
    <row r="3" spans="2:10" ht="51" customHeight="1" x14ac:dyDescent="0.2">
      <c r="B3" s="2"/>
      <c r="C3" s="228"/>
      <c r="D3" s="3" t="s">
        <v>1</v>
      </c>
      <c r="E3" s="3" t="s">
        <v>2</v>
      </c>
      <c r="F3" s="3" t="s">
        <v>3</v>
      </c>
      <c r="G3" s="4" t="s">
        <v>4</v>
      </c>
      <c r="H3" s="126" t="s">
        <v>54</v>
      </c>
    </row>
    <row r="4" spans="2:10" x14ac:dyDescent="0.2">
      <c r="B4" s="232" t="s">
        <v>55</v>
      </c>
      <c r="C4" s="114" t="s">
        <v>5</v>
      </c>
      <c r="D4" s="115">
        <v>35146</v>
      </c>
      <c r="E4" s="115">
        <v>68</v>
      </c>
      <c r="F4" s="116">
        <v>395</v>
      </c>
      <c r="G4" s="117">
        <f t="shared" ref="G4:G14" si="0">SUM(D4:F4)</f>
        <v>35609</v>
      </c>
      <c r="H4" s="117">
        <f t="shared" ref="H4:H13" si="1">G4+F4</f>
        <v>36004</v>
      </c>
    </row>
    <row r="5" spans="2:10" x14ac:dyDescent="0.2">
      <c r="B5" s="232"/>
      <c r="C5" s="118" t="s">
        <v>6</v>
      </c>
      <c r="D5" s="119">
        <v>56762</v>
      </c>
      <c r="E5" s="119">
        <v>5</v>
      </c>
      <c r="F5" s="120">
        <v>66</v>
      </c>
      <c r="G5" s="121">
        <f t="shared" si="0"/>
        <v>56833</v>
      </c>
      <c r="H5" s="121">
        <f t="shared" si="1"/>
        <v>56899</v>
      </c>
    </row>
    <row r="6" spans="2:10" x14ac:dyDescent="0.2">
      <c r="B6" s="233"/>
      <c r="C6" s="122" t="s">
        <v>7</v>
      </c>
      <c r="D6" s="123">
        <f>SUM(D4:D5)</f>
        <v>91908</v>
      </c>
      <c r="E6" s="123">
        <f t="shared" ref="E6:F6" si="2">SUM(E4:E5)</f>
        <v>73</v>
      </c>
      <c r="F6" s="124">
        <f t="shared" si="2"/>
        <v>461</v>
      </c>
      <c r="G6" s="123">
        <f>SUM(D6:F6)</f>
        <v>92442</v>
      </c>
      <c r="H6" s="123">
        <f>G6+F6</f>
        <v>92903</v>
      </c>
      <c r="J6" s="9"/>
    </row>
    <row r="7" spans="2:10" x14ac:dyDescent="0.2">
      <c r="B7" s="234" t="s">
        <v>49</v>
      </c>
      <c r="C7" s="5" t="s">
        <v>5</v>
      </c>
      <c r="D7" s="6">
        <v>232778</v>
      </c>
      <c r="E7" s="6">
        <v>130</v>
      </c>
      <c r="F7" s="99">
        <v>202</v>
      </c>
      <c r="G7" s="7">
        <f t="shared" si="0"/>
        <v>233110</v>
      </c>
      <c r="H7" s="7">
        <f t="shared" si="1"/>
        <v>233312</v>
      </c>
    </row>
    <row r="8" spans="2:10" ht="15" customHeight="1" x14ac:dyDescent="0.2">
      <c r="B8" s="235"/>
      <c r="C8" s="5" t="s">
        <v>6</v>
      </c>
      <c r="D8" s="6">
        <v>285639</v>
      </c>
      <c r="E8" s="6">
        <v>24</v>
      </c>
      <c r="F8" s="99">
        <v>64</v>
      </c>
      <c r="G8" s="7">
        <f t="shared" si="0"/>
        <v>285727</v>
      </c>
      <c r="H8" s="7">
        <f t="shared" si="1"/>
        <v>285791</v>
      </c>
    </row>
    <row r="9" spans="2:10" x14ac:dyDescent="0.2">
      <c r="B9" s="235"/>
      <c r="C9" s="8" t="s">
        <v>7</v>
      </c>
      <c r="D9" s="7">
        <f>SUM(D7:D8)</f>
        <v>518417</v>
      </c>
      <c r="E9" s="7">
        <f t="shared" ref="E9:F9" si="3">SUM(E7:E8)</f>
        <v>154</v>
      </c>
      <c r="F9" s="100">
        <f t="shared" si="3"/>
        <v>266</v>
      </c>
      <c r="G9" s="7">
        <f t="shared" si="0"/>
        <v>518837</v>
      </c>
      <c r="H9" s="7">
        <f>G9+F9</f>
        <v>519103</v>
      </c>
      <c r="J9" s="9"/>
    </row>
    <row r="10" spans="2:10" x14ac:dyDescent="0.2">
      <c r="B10" s="232" t="s">
        <v>8</v>
      </c>
      <c r="C10" s="114" t="s">
        <v>5</v>
      </c>
      <c r="D10" s="115">
        <v>125</v>
      </c>
      <c r="E10" s="115">
        <v>1</v>
      </c>
      <c r="F10" s="116">
        <v>0</v>
      </c>
      <c r="G10" s="117">
        <f t="shared" si="0"/>
        <v>126</v>
      </c>
      <c r="H10" s="117">
        <f t="shared" si="1"/>
        <v>126</v>
      </c>
    </row>
    <row r="11" spans="2:10" ht="38.25" customHeight="1" x14ac:dyDescent="0.2">
      <c r="B11" s="232"/>
      <c r="C11" s="118" t="s">
        <v>6</v>
      </c>
      <c r="D11" s="119">
        <v>839</v>
      </c>
      <c r="E11" s="119">
        <v>1</v>
      </c>
      <c r="F11" s="120">
        <v>0</v>
      </c>
      <c r="G11" s="121">
        <f t="shared" si="0"/>
        <v>840</v>
      </c>
      <c r="H11" s="121">
        <f t="shared" si="1"/>
        <v>840</v>
      </c>
    </row>
    <row r="12" spans="2:10" x14ac:dyDescent="0.2">
      <c r="B12" s="233"/>
      <c r="C12" s="122" t="s">
        <v>7</v>
      </c>
      <c r="D12" s="123">
        <f>SUM(D10:D11)</f>
        <v>964</v>
      </c>
      <c r="E12" s="123">
        <f>SUM(E10:E11)</f>
        <v>2</v>
      </c>
      <c r="F12" s="124">
        <f t="shared" ref="F12" si="4">SUM(F10:F11)</f>
        <v>0</v>
      </c>
      <c r="G12" s="123">
        <f t="shared" si="0"/>
        <v>966</v>
      </c>
      <c r="H12" s="123">
        <f t="shared" si="1"/>
        <v>966</v>
      </c>
    </row>
    <row r="13" spans="2:10" ht="12.75" customHeight="1" x14ac:dyDescent="0.2">
      <c r="B13" s="236" t="s">
        <v>7</v>
      </c>
      <c r="C13" s="8" t="s">
        <v>5</v>
      </c>
      <c r="D13" s="7">
        <v>267970</v>
      </c>
      <c r="E13" s="7">
        <v>129</v>
      </c>
      <c r="F13" s="100">
        <v>667</v>
      </c>
      <c r="G13" s="7">
        <f t="shared" si="0"/>
        <v>268766</v>
      </c>
      <c r="H13" s="7">
        <f t="shared" si="1"/>
        <v>269433</v>
      </c>
      <c r="I13" s="9"/>
    </row>
    <row r="14" spans="2:10" x14ac:dyDescent="0.2">
      <c r="B14" s="237"/>
      <c r="C14" s="8" t="s">
        <v>6</v>
      </c>
      <c r="D14" s="7">
        <v>343220</v>
      </c>
      <c r="E14" s="7">
        <v>20</v>
      </c>
      <c r="F14" s="100">
        <v>140</v>
      </c>
      <c r="G14" s="7">
        <f t="shared" si="0"/>
        <v>343380</v>
      </c>
      <c r="H14" s="7">
        <f>G14+F14</f>
        <v>343520</v>
      </c>
    </row>
    <row r="15" spans="2:10" x14ac:dyDescent="0.2">
      <c r="B15" s="238"/>
      <c r="C15" s="10" t="s">
        <v>7</v>
      </c>
      <c r="D15" s="11">
        <f>SUM(D13:D14)</f>
        <v>611190</v>
      </c>
      <c r="E15" s="11">
        <f t="shared" ref="E15:G15" si="5">SUM(E13:E14)</f>
        <v>149</v>
      </c>
      <c r="F15" s="11">
        <f t="shared" si="5"/>
        <v>807</v>
      </c>
      <c r="G15" s="11">
        <f t="shared" si="5"/>
        <v>612146</v>
      </c>
      <c r="H15" s="11">
        <f>G15+F15</f>
        <v>612953</v>
      </c>
    </row>
    <row r="16" spans="2:10" x14ac:dyDescent="0.2">
      <c r="B16" s="225" t="s">
        <v>9</v>
      </c>
      <c r="C16" s="225"/>
      <c r="D16" s="225"/>
      <c r="E16" s="225"/>
      <c r="F16" s="225"/>
      <c r="G16" s="225"/>
      <c r="H16" s="225"/>
    </row>
    <row r="17" spans="2:8" x14ac:dyDescent="0.2">
      <c r="B17" s="225" t="s">
        <v>10</v>
      </c>
      <c r="C17" s="225"/>
      <c r="D17" s="225"/>
      <c r="E17" s="225"/>
      <c r="F17" s="225"/>
      <c r="G17" s="225"/>
      <c r="H17" s="225"/>
    </row>
    <row r="18" spans="2:8" ht="27" customHeight="1" x14ac:dyDescent="0.2">
      <c r="B18" s="225" t="s">
        <v>65</v>
      </c>
      <c r="C18" s="225"/>
      <c r="D18" s="225"/>
      <c r="E18" s="225"/>
      <c r="F18" s="225"/>
      <c r="G18" s="225"/>
      <c r="H18" s="225"/>
    </row>
    <row r="19" spans="2:8" ht="39" customHeight="1" x14ac:dyDescent="0.2">
      <c r="B19" s="225" t="s">
        <v>74</v>
      </c>
      <c r="C19" s="225"/>
      <c r="D19" s="225"/>
      <c r="E19" s="225"/>
      <c r="F19" s="225"/>
      <c r="G19" s="225"/>
      <c r="H19" s="225"/>
    </row>
    <row r="20" spans="2:8" ht="63" customHeight="1" x14ac:dyDescent="0.2">
      <c r="B20" s="226" t="s">
        <v>87</v>
      </c>
      <c r="C20" s="226"/>
      <c r="D20" s="226"/>
      <c r="E20" s="226"/>
      <c r="F20" s="226"/>
      <c r="G20" s="226"/>
      <c r="H20" s="226"/>
    </row>
    <row r="21" spans="2:8" x14ac:dyDescent="0.2">
      <c r="B21" s="12"/>
    </row>
    <row r="22" spans="2:8" x14ac:dyDescent="0.2">
      <c r="D22" s="9"/>
    </row>
  </sheetData>
  <mergeCells count="12">
    <mergeCell ref="B1:H1"/>
    <mergeCell ref="B17:H17"/>
    <mergeCell ref="B18:H18"/>
    <mergeCell ref="B19:H19"/>
    <mergeCell ref="B20:H20"/>
    <mergeCell ref="C2:C3"/>
    <mergeCell ref="D2:G2"/>
    <mergeCell ref="B4:B6"/>
    <mergeCell ref="B7:B9"/>
    <mergeCell ref="B10:B12"/>
    <mergeCell ref="B13:B15"/>
    <mergeCell ref="B16:H16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57D81E-5CBB-4BAE-9624-CF91D01C1CE8}">
  <dimension ref="A1:P38"/>
  <sheetViews>
    <sheetView showGridLines="0" zoomScaleNormal="100" workbookViewId="0">
      <selection activeCell="E24" sqref="E24"/>
    </sheetView>
  </sheetViews>
  <sheetFormatPr baseColWidth="10" defaultColWidth="11.42578125" defaultRowHeight="12.75" x14ac:dyDescent="0.2"/>
  <cols>
    <col min="1" max="1" width="11.42578125" style="14"/>
    <col min="2" max="2" width="16.7109375" style="14" customWidth="1"/>
    <col min="3" max="3" width="15.85546875" style="14" customWidth="1"/>
    <col min="4" max="16384" width="11.42578125" style="14"/>
  </cols>
  <sheetData>
    <row r="1" spans="1:16" ht="61.5" customHeight="1" x14ac:dyDescent="0.2">
      <c r="A1" s="240" t="s">
        <v>60</v>
      </c>
      <c r="B1" s="240"/>
      <c r="C1" s="240"/>
      <c r="D1" s="240"/>
      <c r="E1" s="240"/>
      <c r="F1" s="240"/>
      <c r="G1" s="240"/>
      <c r="H1" s="240"/>
      <c r="I1" s="240"/>
      <c r="J1" s="240"/>
      <c r="K1" s="240"/>
    </row>
    <row r="2" spans="1:16" ht="105" customHeight="1" x14ac:dyDescent="0.2">
      <c r="A2" s="13"/>
      <c r="B2" s="218" t="s">
        <v>47</v>
      </c>
      <c r="C2" s="218" t="s">
        <v>48</v>
      </c>
      <c r="H2" s="15"/>
    </row>
    <row r="3" spans="1:16" x14ac:dyDescent="0.2">
      <c r="A3" s="219">
        <v>1994</v>
      </c>
      <c r="B3" s="221">
        <v>492174</v>
      </c>
      <c r="C3" s="220">
        <v>5.6357539576029674E-2</v>
      </c>
    </row>
    <row r="4" spans="1:16" x14ac:dyDescent="0.2">
      <c r="A4" s="16">
        <v>1995</v>
      </c>
      <c r="B4" s="17">
        <v>473900</v>
      </c>
      <c r="C4" s="18">
        <v>5.2883843355355432E-2</v>
      </c>
    </row>
    <row r="5" spans="1:16" x14ac:dyDescent="0.2">
      <c r="A5" s="219">
        <v>1996</v>
      </c>
      <c r="B5" s="221">
        <v>456622</v>
      </c>
      <c r="C5" s="220">
        <v>4.9692446219714477E-2</v>
      </c>
    </row>
    <row r="6" spans="1:16" x14ac:dyDescent="0.2">
      <c r="A6" s="16">
        <v>1997</v>
      </c>
      <c r="B6" s="17">
        <v>439679</v>
      </c>
      <c r="C6" s="18">
        <v>4.6786177700623544E-2</v>
      </c>
    </row>
    <row r="7" spans="1:16" x14ac:dyDescent="0.2">
      <c r="A7" s="219">
        <v>1998</v>
      </c>
      <c r="B7" s="221">
        <v>432133</v>
      </c>
      <c r="C7" s="220">
        <v>4.4980030121099558E-2</v>
      </c>
    </row>
    <row r="8" spans="1:16" x14ac:dyDescent="0.2">
      <c r="A8" s="16">
        <v>1999</v>
      </c>
      <c r="B8" s="17">
        <v>435258</v>
      </c>
      <c r="C8" s="18">
        <v>4.4376895605437568E-2</v>
      </c>
    </row>
    <row r="9" spans="1:16" x14ac:dyDescent="0.2">
      <c r="A9" s="219">
        <v>2000</v>
      </c>
      <c r="B9" s="221">
        <v>432650</v>
      </c>
      <c r="C9" s="220">
        <v>4.3701071138354065E-2</v>
      </c>
    </row>
    <row r="10" spans="1:16" x14ac:dyDescent="0.2">
      <c r="A10" s="16">
        <v>2001</v>
      </c>
      <c r="B10" s="17">
        <v>427508</v>
      </c>
      <c r="C10" s="18">
        <v>4.2435550538603768E-2</v>
      </c>
      <c r="P10" s="223"/>
    </row>
    <row r="11" spans="1:16" x14ac:dyDescent="0.2">
      <c r="A11" s="219">
        <v>2002</v>
      </c>
      <c r="B11" s="221">
        <v>418959</v>
      </c>
      <c r="C11" s="220">
        <v>4.0888150205949075E-2</v>
      </c>
    </row>
    <row r="12" spans="1:16" x14ac:dyDescent="0.2">
      <c r="A12" s="16">
        <v>2003</v>
      </c>
      <c r="B12" s="17">
        <v>414455</v>
      </c>
      <c r="C12" s="18">
        <v>3.9809252156032329E-2</v>
      </c>
    </row>
    <row r="13" spans="1:16" x14ac:dyDescent="0.2">
      <c r="A13" s="219">
        <v>2004</v>
      </c>
      <c r="B13" s="221">
        <v>410173</v>
      </c>
      <c r="C13" s="220">
        <v>3.8164844273091435E-2</v>
      </c>
    </row>
    <row r="14" spans="1:16" x14ac:dyDescent="0.2">
      <c r="A14" s="16">
        <v>2005</v>
      </c>
      <c r="B14" s="17">
        <v>410608</v>
      </c>
      <c r="C14" s="18">
        <v>3.7118187756515944E-2</v>
      </c>
    </row>
    <row r="15" spans="1:16" x14ac:dyDescent="0.2">
      <c r="A15" s="219">
        <v>2006</v>
      </c>
      <c r="B15" s="221">
        <v>409155</v>
      </c>
      <c r="C15" s="220">
        <v>3.5738215507846373E-2</v>
      </c>
    </row>
    <row r="16" spans="1:16" x14ac:dyDescent="0.2">
      <c r="A16" s="16">
        <v>2007</v>
      </c>
      <c r="B16" s="17">
        <v>407255</v>
      </c>
      <c r="C16" s="18">
        <v>3.4359241134538761E-2</v>
      </c>
    </row>
    <row r="17" spans="1:11" x14ac:dyDescent="0.2">
      <c r="A17" s="219">
        <v>2008</v>
      </c>
      <c r="B17" s="221">
        <v>406671</v>
      </c>
      <c r="C17" s="220">
        <v>3.3224019304801337E-2</v>
      </c>
      <c r="E17" s="225" t="s">
        <v>61</v>
      </c>
      <c r="F17" s="225"/>
      <c r="G17" s="225"/>
      <c r="H17" s="225"/>
      <c r="I17" s="225"/>
      <c r="J17" s="225"/>
      <c r="K17" s="225"/>
    </row>
    <row r="18" spans="1:11" x14ac:dyDescent="0.2">
      <c r="A18" s="16">
        <v>2009</v>
      </c>
      <c r="B18" s="17">
        <v>418441</v>
      </c>
      <c r="C18" s="18">
        <v>3.3329905617267279E-2</v>
      </c>
      <c r="E18" s="225" t="s">
        <v>62</v>
      </c>
      <c r="F18" s="225"/>
      <c r="G18" s="225"/>
      <c r="H18" s="225"/>
      <c r="I18" s="225"/>
      <c r="J18" s="225"/>
      <c r="K18" s="225"/>
    </row>
    <row r="19" spans="1:11" x14ac:dyDescent="0.2">
      <c r="A19" s="219">
        <v>2010</v>
      </c>
      <c r="B19" s="221">
        <v>421805</v>
      </c>
      <c r="C19" s="220">
        <v>3.2736543949802702E-2</v>
      </c>
      <c r="E19" s="225"/>
      <c r="F19" s="225"/>
      <c r="G19" s="225"/>
      <c r="H19" s="225"/>
      <c r="I19" s="225"/>
      <c r="J19" s="225"/>
      <c r="K19" s="225"/>
    </row>
    <row r="20" spans="1:11" x14ac:dyDescent="0.2">
      <c r="A20" s="16">
        <v>2011</v>
      </c>
      <c r="B20" s="17">
        <v>421970</v>
      </c>
      <c r="C20" s="18">
        <v>3.220636374300883E-2</v>
      </c>
      <c r="E20" s="225" t="s">
        <v>63</v>
      </c>
      <c r="F20" s="225"/>
      <c r="G20" s="225"/>
      <c r="H20" s="225"/>
      <c r="I20" s="225"/>
      <c r="J20" s="225"/>
      <c r="K20" s="225"/>
    </row>
    <row r="21" spans="1:11" x14ac:dyDescent="0.2">
      <c r="A21" s="219">
        <v>2012</v>
      </c>
      <c r="B21" s="221">
        <v>418782</v>
      </c>
      <c r="C21" s="220">
        <v>3.1641832905505478E-2</v>
      </c>
      <c r="E21" s="225"/>
      <c r="F21" s="225"/>
      <c r="G21" s="225"/>
      <c r="H21" s="225"/>
      <c r="I21" s="225"/>
      <c r="J21" s="225"/>
      <c r="K21" s="225"/>
    </row>
    <row r="22" spans="1:11" x14ac:dyDescent="0.2">
      <c r="A22" s="16">
        <v>2013</v>
      </c>
      <c r="B22" s="17">
        <v>418805</v>
      </c>
      <c r="C22" s="18">
        <v>3.1024704570629658E-2</v>
      </c>
    </row>
    <row r="23" spans="1:11" x14ac:dyDescent="0.2">
      <c r="A23" s="219">
        <v>2014</v>
      </c>
      <c r="B23" s="221">
        <v>422823</v>
      </c>
      <c r="C23" s="220">
        <v>3.089289341362516E-2</v>
      </c>
    </row>
    <row r="24" spans="1:11" x14ac:dyDescent="0.2">
      <c r="A24" s="16">
        <v>2015</v>
      </c>
      <c r="B24" s="17">
        <v>428571</v>
      </c>
      <c r="C24" s="18">
        <v>3.0932962593844517E-2</v>
      </c>
    </row>
    <row r="25" spans="1:11" x14ac:dyDescent="0.2">
      <c r="A25" s="219">
        <v>2016</v>
      </c>
      <c r="B25" s="221">
        <v>431009</v>
      </c>
      <c r="C25" s="220">
        <v>3.0732272733171438E-2</v>
      </c>
    </row>
    <row r="26" spans="1:11" x14ac:dyDescent="0.2">
      <c r="A26" s="16">
        <v>2017</v>
      </c>
      <c r="B26" s="17">
        <v>434295</v>
      </c>
      <c r="C26" s="18">
        <v>3.071494435389455E-2</v>
      </c>
    </row>
    <row r="27" spans="1:11" x14ac:dyDescent="0.2">
      <c r="A27" s="219">
        <v>2018</v>
      </c>
      <c r="B27" s="221">
        <v>454085</v>
      </c>
      <c r="C27" s="220">
        <v>3.163821850252431E-2</v>
      </c>
    </row>
    <row r="28" spans="1:11" x14ac:dyDescent="0.2">
      <c r="A28" s="16" t="s">
        <v>11</v>
      </c>
      <c r="B28" s="17">
        <v>486848</v>
      </c>
      <c r="C28" s="18">
        <v>3.3479345184366495E-2</v>
      </c>
    </row>
    <row r="29" spans="1:11" ht="8.25" customHeight="1" x14ac:dyDescent="0.2">
      <c r="A29" s="16"/>
      <c r="B29" s="17"/>
      <c r="C29" s="18"/>
    </row>
    <row r="30" spans="1:11" x14ac:dyDescent="0.2">
      <c r="A30" s="219" t="s">
        <v>11</v>
      </c>
      <c r="B30" s="221">
        <v>496561</v>
      </c>
      <c r="C30" s="220">
        <v>3.3691284867067725E-2</v>
      </c>
    </row>
    <row r="31" spans="1:11" x14ac:dyDescent="0.2">
      <c r="A31" s="16">
        <v>2020</v>
      </c>
      <c r="B31" s="17">
        <v>532350</v>
      </c>
      <c r="C31" s="18">
        <v>3.6036353016211851E-2</v>
      </c>
    </row>
    <row r="32" spans="1:11" x14ac:dyDescent="0.2">
      <c r="A32" s="219">
        <v>2021</v>
      </c>
      <c r="B32" s="221">
        <v>553562</v>
      </c>
      <c r="C32" s="220">
        <v>3.7114975130601795E-2</v>
      </c>
      <c r="F32" s="55"/>
    </row>
    <row r="33" spans="1:6" x14ac:dyDescent="0.2">
      <c r="A33" s="16">
        <v>2022</v>
      </c>
      <c r="B33" s="17">
        <v>581102</v>
      </c>
      <c r="C33" s="18">
        <v>3.9E-2</v>
      </c>
      <c r="F33" s="55"/>
    </row>
    <row r="34" spans="1:6" x14ac:dyDescent="0.2">
      <c r="A34" s="222">
        <v>2023</v>
      </c>
      <c r="B34" s="221">
        <v>612146</v>
      </c>
      <c r="C34" s="220">
        <f>B34/15251939</f>
        <v>4.0135618166319706E-2</v>
      </c>
      <c r="F34" s="55"/>
    </row>
    <row r="35" spans="1:6" ht="20.25" customHeight="1" x14ac:dyDescent="0.2">
      <c r="A35" s="239" t="s">
        <v>61</v>
      </c>
      <c r="B35" s="239"/>
      <c r="C35" s="239"/>
    </row>
    <row r="36" spans="1:6" ht="49.5" customHeight="1" x14ac:dyDescent="0.2">
      <c r="A36" s="225" t="s">
        <v>62</v>
      </c>
      <c r="B36" s="225"/>
      <c r="C36" s="225"/>
    </row>
    <row r="37" spans="1:6" ht="29.25" customHeight="1" x14ac:dyDescent="0.2">
      <c r="A37" s="225" t="s">
        <v>63</v>
      </c>
      <c r="B37" s="225"/>
      <c r="C37" s="225"/>
    </row>
    <row r="38" spans="1:6" ht="46.5" customHeight="1" x14ac:dyDescent="0.2"/>
  </sheetData>
  <mergeCells count="7">
    <mergeCell ref="A35:C35"/>
    <mergeCell ref="A36:C36"/>
    <mergeCell ref="A37:C37"/>
    <mergeCell ref="A1:K1"/>
    <mergeCell ref="E17:K17"/>
    <mergeCell ref="E18:K19"/>
    <mergeCell ref="E20:K21"/>
  </mergeCells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4E431A-B4C4-405D-8827-961FC8E90556}">
  <dimension ref="A1:F14"/>
  <sheetViews>
    <sheetView showGridLines="0" workbookViewId="0">
      <selection activeCell="R29" sqref="R29"/>
    </sheetView>
  </sheetViews>
  <sheetFormatPr baseColWidth="10" defaultRowHeight="15" x14ac:dyDescent="0.25"/>
  <cols>
    <col min="1" max="1" width="40.140625" customWidth="1"/>
  </cols>
  <sheetData>
    <row r="1" spans="1:6" ht="17.25" x14ac:dyDescent="0.25">
      <c r="A1" s="246" t="s">
        <v>83</v>
      </c>
      <c r="B1" s="246"/>
      <c r="C1" s="246"/>
      <c r="D1" s="246"/>
      <c r="E1" s="246"/>
      <c r="F1" s="246"/>
    </row>
    <row r="2" spans="1:6" x14ac:dyDescent="0.25">
      <c r="A2" s="19"/>
      <c r="B2" s="19"/>
      <c r="C2" s="19"/>
      <c r="D2" s="19"/>
      <c r="E2" s="19"/>
    </row>
    <row r="3" spans="1:6" ht="30" customHeight="1" x14ac:dyDescent="0.25">
      <c r="A3" s="19"/>
      <c r="B3" s="241" t="s">
        <v>56</v>
      </c>
      <c r="C3" s="242"/>
      <c r="D3" s="243"/>
      <c r="E3" s="19"/>
    </row>
    <row r="4" spans="1:6" x14ac:dyDescent="0.25">
      <c r="A4" s="19"/>
      <c r="B4" s="198" t="s">
        <v>5</v>
      </c>
      <c r="C4" s="198" t="s">
        <v>6</v>
      </c>
      <c r="D4" s="199" t="s">
        <v>7</v>
      </c>
      <c r="E4" s="19"/>
    </row>
    <row r="5" spans="1:6" ht="30" x14ac:dyDescent="0.25">
      <c r="A5" s="195" t="s">
        <v>50</v>
      </c>
      <c r="B5" s="20"/>
      <c r="C5" s="20"/>
      <c r="D5" s="21"/>
      <c r="E5" s="19"/>
    </row>
    <row r="6" spans="1:6" x14ac:dyDescent="0.25">
      <c r="A6" s="196" t="s">
        <v>1</v>
      </c>
      <c r="B6" s="200">
        <f>'MV et ASI'!D13</f>
        <v>267970</v>
      </c>
      <c r="C6" s="200">
        <f>'MV et ASI'!D14</f>
        <v>343220</v>
      </c>
      <c r="D6" s="201">
        <f>SUM(B6:C6)</f>
        <v>611190</v>
      </c>
      <c r="E6" s="19"/>
    </row>
    <row r="7" spans="1:6" x14ac:dyDescent="0.25">
      <c r="A7" s="196" t="s">
        <v>2</v>
      </c>
      <c r="B7" s="22">
        <f>'MV et ASI'!E13</f>
        <v>129</v>
      </c>
      <c r="C7" s="22">
        <f>'MV et ASI'!E14</f>
        <v>20</v>
      </c>
      <c r="D7" s="23">
        <f>SUM(B7:C7)</f>
        <v>149</v>
      </c>
      <c r="E7" s="19"/>
    </row>
    <row r="8" spans="1:6" x14ac:dyDescent="0.25">
      <c r="A8" s="196" t="s">
        <v>3</v>
      </c>
      <c r="B8" s="202">
        <v>667</v>
      </c>
      <c r="C8" s="202">
        <v>140</v>
      </c>
      <c r="D8" s="203">
        <f>SUM(B8:C8)</f>
        <v>807</v>
      </c>
      <c r="E8" s="19"/>
    </row>
    <row r="9" spans="1:6" ht="33" customHeight="1" x14ac:dyDescent="0.25">
      <c r="A9" s="197" t="s">
        <v>12</v>
      </c>
      <c r="B9" s="24">
        <f>SUM(B6:B8)</f>
        <v>268766</v>
      </c>
      <c r="C9" s="24">
        <f>SUM(C6:C8)</f>
        <v>343380</v>
      </c>
      <c r="D9" s="25">
        <f>SUM(D6:D8)</f>
        <v>612146</v>
      </c>
      <c r="E9" s="19"/>
    </row>
    <row r="10" spans="1:6" ht="32.25" customHeight="1" x14ac:dyDescent="0.25">
      <c r="A10" s="244" t="s">
        <v>96</v>
      </c>
      <c r="B10" s="204">
        <f>B9+B8</f>
        <v>269433</v>
      </c>
      <c r="C10" s="204">
        <f t="shared" ref="C10" si="0">C9+C8</f>
        <v>343520</v>
      </c>
      <c r="D10" s="204">
        <f>D9+D8</f>
        <v>612953</v>
      </c>
      <c r="E10" s="19"/>
    </row>
    <row r="11" spans="1:6" x14ac:dyDescent="0.25">
      <c r="A11" s="245"/>
      <c r="B11" s="205">
        <f>B10/D10</f>
        <v>0.43956551317964021</v>
      </c>
      <c r="C11" s="205">
        <f>C10/D10</f>
        <v>0.56043448682035979</v>
      </c>
      <c r="D11" s="206">
        <f>D10/D10</f>
        <v>1</v>
      </c>
      <c r="E11" s="19"/>
    </row>
    <row r="12" spans="1:6" x14ac:dyDescent="0.25">
      <c r="A12" s="60" t="s">
        <v>9</v>
      </c>
    </row>
    <row r="13" spans="1:6" x14ac:dyDescent="0.25">
      <c r="A13" s="60" t="s">
        <v>64</v>
      </c>
    </row>
    <row r="14" spans="1:6" x14ac:dyDescent="0.25">
      <c r="A14" s="60" t="s">
        <v>65</v>
      </c>
    </row>
  </sheetData>
  <mergeCells count="3">
    <mergeCell ref="B3:D3"/>
    <mergeCell ref="A10:A11"/>
    <mergeCell ref="A1:F1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4F6326-9B8A-4475-88CA-6193331C8BE1}">
  <dimension ref="A1:J20"/>
  <sheetViews>
    <sheetView showGridLines="0" zoomScale="115" zoomScaleNormal="115" workbookViewId="0">
      <selection activeCell="N19" sqref="N19"/>
    </sheetView>
  </sheetViews>
  <sheetFormatPr baseColWidth="10" defaultRowHeight="15" x14ac:dyDescent="0.25"/>
  <cols>
    <col min="1" max="1" width="19.140625" customWidth="1"/>
    <col min="3" max="3" width="9.85546875" customWidth="1"/>
    <col min="4" max="4" width="9" customWidth="1"/>
    <col min="6" max="6" width="9.85546875" customWidth="1"/>
    <col min="7" max="7" width="8.28515625" customWidth="1"/>
    <col min="9" max="9" width="9.85546875" customWidth="1"/>
    <col min="10" max="10" width="8.28515625" customWidth="1"/>
  </cols>
  <sheetData>
    <row r="1" spans="1:10" s="29" customFormat="1" ht="22.5" customHeight="1" x14ac:dyDescent="0.25">
      <c r="A1" s="253" t="s">
        <v>84</v>
      </c>
      <c r="B1" s="253"/>
      <c r="C1" s="253"/>
      <c r="D1" s="253"/>
      <c r="E1" s="253"/>
      <c r="F1" s="253"/>
      <c r="G1" s="253"/>
      <c r="H1" s="253"/>
      <c r="I1" s="253"/>
      <c r="J1" s="253"/>
    </row>
    <row r="2" spans="1:10" x14ac:dyDescent="0.25">
      <c r="A2" s="26"/>
      <c r="B2" s="254" t="s">
        <v>5</v>
      </c>
      <c r="C2" s="255"/>
      <c r="D2" s="256"/>
      <c r="E2" s="254" t="s">
        <v>6</v>
      </c>
      <c r="F2" s="255"/>
      <c r="G2" s="256"/>
      <c r="H2" s="254" t="s">
        <v>7</v>
      </c>
      <c r="I2" s="255"/>
      <c r="J2" s="256"/>
    </row>
    <row r="3" spans="1:10" ht="63.75" x14ac:dyDescent="0.25">
      <c r="A3" s="27"/>
      <c r="B3" s="130" t="s">
        <v>13</v>
      </c>
      <c r="C3" s="130" t="s">
        <v>14</v>
      </c>
      <c r="D3" s="130" t="s">
        <v>15</v>
      </c>
      <c r="E3" s="130" t="s">
        <v>13</v>
      </c>
      <c r="F3" s="130" t="s">
        <v>14</v>
      </c>
      <c r="G3" s="130" t="s">
        <v>15</v>
      </c>
      <c r="H3" s="130" t="s">
        <v>13</v>
      </c>
      <c r="I3" s="130" t="s">
        <v>14</v>
      </c>
      <c r="J3" s="130" t="s">
        <v>15</v>
      </c>
    </row>
    <row r="4" spans="1:10" ht="26.25" customHeight="1" x14ac:dyDescent="0.25">
      <c r="A4" s="254" t="s">
        <v>16</v>
      </c>
      <c r="B4" s="255"/>
      <c r="C4" s="255"/>
      <c r="D4" s="255"/>
      <c r="E4" s="255"/>
      <c r="F4" s="255"/>
      <c r="G4" s="255"/>
      <c r="H4" s="255"/>
      <c r="I4" s="255"/>
      <c r="J4" s="256"/>
    </row>
    <row r="5" spans="1:10" x14ac:dyDescent="0.25">
      <c r="A5" s="132" t="s">
        <v>17</v>
      </c>
      <c r="B5" s="102">
        <v>268354</v>
      </c>
      <c r="C5" s="102">
        <v>412</v>
      </c>
      <c r="D5" s="102">
        <v>268766</v>
      </c>
      <c r="E5" s="102">
        <v>325155</v>
      </c>
      <c r="F5" s="102">
        <v>18225</v>
      </c>
      <c r="G5" s="102">
        <v>343380</v>
      </c>
      <c r="H5" s="102">
        <v>593509</v>
      </c>
      <c r="I5" s="102">
        <v>18637</v>
      </c>
      <c r="J5" s="103">
        <v>612146</v>
      </c>
    </row>
    <row r="6" spans="1:10" x14ac:dyDescent="0.25">
      <c r="A6" s="131" t="s">
        <v>18</v>
      </c>
      <c r="B6" s="135">
        <v>524.80710837177799</v>
      </c>
      <c r="C6" s="135">
        <v>583.19441747572796</v>
      </c>
      <c r="D6" s="135">
        <v>524.89661214588205</v>
      </c>
      <c r="E6" s="135">
        <v>401.38920299549397</v>
      </c>
      <c r="F6" s="135">
        <v>467.16299533607702</v>
      </c>
      <c r="G6" s="135">
        <v>404.88016742384502</v>
      </c>
      <c r="H6" s="135">
        <v>457.19238134552103</v>
      </c>
      <c r="I6" s="135">
        <v>469.72805118849601</v>
      </c>
      <c r="J6" s="136">
        <v>457.57403421732698</v>
      </c>
    </row>
    <row r="7" spans="1:10" ht="21" customHeight="1" x14ac:dyDescent="0.25">
      <c r="A7" s="250" t="s">
        <v>19</v>
      </c>
      <c r="B7" s="251"/>
      <c r="C7" s="251"/>
      <c r="D7" s="251"/>
      <c r="E7" s="251"/>
      <c r="F7" s="251"/>
      <c r="G7" s="251"/>
      <c r="H7" s="251"/>
      <c r="I7" s="251"/>
      <c r="J7" s="252"/>
    </row>
    <row r="8" spans="1:10" x14ac:dyDescent="0.25">
      <c r="A8" s="247" t="s">
        <v>49</v>
      </c>
      <c r="B8" s="248"/>
      <c r="C8" s="248"/>
      <c r="D8" s="248"/>
      <c r="E8" s="248"/>
      <c r="F8" s="248"/>
      <c r="G8" s="248"/>
      <c r="H8" s="248"/>
      <c r="I8" s="248"/>
      <c r="J8" s="249"/>
    </row>
    <row r="9" spans="1:10" x14ac:dyDescent="0.25">
      <c r="A9" s="133" t="s">
        <v>17</v>
      </c>
      <c r="B9" s="101">
        <v>232778</v>
      </c>
      <c r="C9" s="101">
        <v>332</v>
      </c>
      <c r="D9" s="101">
        <v>233110</v>
      </c>
      <c r="E9" s="101">
        <v>273649</v>
      </c>
      <c r="F9" s="101">
        <v>12078</v>
      </c>
      <c r="G9" s="101">
        <v>285727</v>
      </c>
      <c r="H9" s="101">
        <v>506427</v>
      </c>
      <c r="I9" s="101">
        <v>12410</v>
      </c>
      <c r="J9" s="104">
        <v>518837</v>
      </c>
    </row>
    <row r="10" spans="1:10" x14ac:dyDescent="0.25">
      <c r="A10" s="134" t="s">
        <v>18</v>
      </c>
      <c r="B10" s="137">
        <v>533.55717249911902</v>
      </c>
      <c r="C10" s="137">
        <v>603.63668674698795</v>
      </c>
      <c r="D10" s="137">
        <v>533.65698116768897</v>
      </c>
      <c r="E10" s="137">
        <v>401.47330105353899</v>
      </c>
      <c r="F10" s="137">
        <v>465.16271733730701</v>
      </c>
      <c r="G10" s="137">
        <v>404.165523944185</v>
      </c>
      <c r="H10" s="137">
        <v>462.18534726624</v>
      </c>
      <c r="I10" s="137">
        <v>468.86725866236901</v>
      </c>
      <c r="J10" s="138">
        <v>462.34517110383399</v>
      </c>
    </row>
    <row r="11" spans="1:10" x14ac:dyDescent="0.25">
      <c r="A11" s="247" t="s">
        <v>20</v>
      </c>
      <c r="B11" s="248"/>
      <c r="C11" s="248"/>
      <c r="D11" s="248"/>
      <c r="E11" s="248"/>
      <c r="F11" s="248"/>
      <c r="G11" s="248"/>
      <c r="H11" s="248"/>
      <c r="I11" s="248"/>
      <c r="J11" s="249"/>
    </row>
    <row r="12" spans="1:10" x14ac:dyDescent="0.25">
      <c r="A12" s="133" t="s">
        <v>17</v>
      </c>
      <c r="B12" s="101">
        <v>35577</v>
      </c>
      <c r="C12" s="101">
        <v>32</v>
      </c>
      <c r="D12" s="101">
        <v>35609</v>
      </c>
      <c r="E12" s="101">
        <v>51421</v>
      </c>
      <c r="F12" s="101">
        <v>5412</v>
      </c>
      <c r="G12" s="101">
        <v>56833</v>
      </c>
      <c r="H12" s="101">
        <v>86998</v>
      </c>
      <c r="I12" s="101">
        <v>5444</v>
      </c>
      <c r="J12" s="104">
        <v>92442</v>
      </c>
    </row>
    <row r="13" spans="1:10" x14ac:dyDescent="0.25">
      <c r="A13" s="134" t="s">
        <v>18</v>
      </c>
      <c r="B13" s="139">
        <v>467.10742755150801</v>
      </c>
      <c r="C13" s="139">
        <v>558.49031249999996</v>
      </c>
      <c r="D13" s="139">
        <v>467.18954870959601</v>
      </c>
      <c r="E13" s="139">
        <v>401.22327862157499</v>
      </c>
      <c r="F13" s="139">
        <v>477.24710458240901</v>
      </c>
      <c r="G13" s="139">
        <v>408.46275121848203</v>
      </c>
      <c r="H13" s="139">
        <v>428.16597117175098</v>
      </c>
      <c r="I13" s="139">
        <v>477.72465466568701</v>
      </c>
      <c r="J13" s="140">
        <v>431.08453062460802</v>
      </c>
    </row>
    <row r="14" spans="1:10" x14ac:dyDescent="0.25">
      <c r="A14" s="247" t="s">
        <v>8</v>
      </c>
      <c r="B14" s="248"/>
      <c r="C14" s="248"/>
      <c r="D14" s="248"/>
      <c r="E14" s="248"/>
      <c r="F14" s="248"/>
      <c r="G14" s="248"/>
      <c r="H14" s="248"/>
      <c r="I14" s="248"/>
      <c r="J14" s="249"/>
    </row>
    <row r="15" spans="1:10" x14ac:dyDescent="0.25">
      <c r="A15" s="133" t="s">
        <v>17</v>
      </c>
      <c r="B15" s="101">
        <v>78</v>
      </c>
      <c r="C15" s="101">
        <v>48</v>
      </c>
      <c r="D15" s="101">
        <v>126</v>
      </c>
      <c r="E15" s="101">
        <v>104</v>
      </c>
      <c r="F15" s="101">
        <v>736</v>
      </c>
      <c r="G15" s="101">
        <v>840</v>
      </c>
      <c r="H15" s="101">
        <v>182</v>
      </c>
      <c r="I15" s="101">
        <v>784</v>
      </c>
      <c r="J15" s="104">
        <v>966</v>
      </c>
    </row>
    <row r="16" spans="1:10" x14ac:dyDescent="0.25">
      <c r="A16" s="134" t="s">
        <v>18</v>
      </c>
      <c r="B16" s="137">
        <v>197.87576923076901</v>
      </c>
      <c r="C16" s="137">
        <v>458.27145833333299</v>
      </c>
      <c r="D16" s="137">
        <v>297.07412698412702</v>
      </c>
      <c r="E16" s="137">
        <v>188.81471153846201</v>
      </c>
      <c r="F16" s="137">
        <v>425.202391304348</v>
      </c>
      <c r="G16" s="137">
        <v>395.93534523809501</v>
      </c>
      <c r="H16" s="137">
        <v>192.69802197802201</v>
      </c>
      <c r="I16" s="137">
        <v>427.22702806122402</v>
      </c>
      <c r="J16" s="138">
        <v>383.04040372670801</v>
      </c>
    </row>
    <row r="17" spans="1:10" x14ac:dyDescent="0.25">
      <c r="A17" s="62" t="s">
        <v>73</v>
      </c>
      <c r="B17" s="61"/>
      <c r="C17" s="61"/>
      <c r="D17" s="61"/>
      <c r="E17" s="61"/>
      <c r="F17" s="61"/>
      <c r="G17" s="61"/>
      <c r="H17" s="61"/>
      <c r="I17" s="61"/>
      <c r="J17" s="61"/>
    </row>
    <row r="18" spans="1:10" ht="16.5" customHeight="1" x14ac:dyDescent="0.25">
      <c r="A18" s="225" t="s">
        <v>66</v>
      </c>
      <c r="B18" s="225"/>
      <c r="C18" s="225"/>
      <c r="D18" s="225"/>
      <c r="E18" s="225"/>
      <c r="F18" s="225"/>
      <c r="G18" s="225"/>
      <c r="H18" s="225"/>
      <c r="I18" s="225"/>
      <c r="J18" s="225"/>
    </row>
    <row r="19" spans="1:10" ht="24" customHeight="1" x14ac:dyDescent="0.25">
      <c r="A19" s="225" t="s">
        <v>67</v>
      </c>
      <c r="B19" s="225"/>
      <c r="C19" s="225"/>
      <c r="D19" s="225"/>
      <c r="E19" s="225"/>
      <c r="F19" s="225"/>
      <c r="G19" s="225"/>
      <c r="H19" s="225"/>
      <c r="I19" s="225"/>
      <c r="J19" s="225"/>
    </row>
    <row r="20" spans="1:10" ht="31.5" customHeight="1" x14ac:dyDescent="0.25"/>
  </sheetData>
  <mergeCells count="11">
    <mergeCell ref="A7:J7"/>
    <mergeCell ref="A1:J1"/>
    <mergeCell ref="B2:D2"/>
    <mergeCell ref="E2:G2"/>
    <mergeCell ref="H2:J2"/>
    <mergeCell ref="A4:J4"/>
    <mergeCell ref="A19:J19"/>
    <mergeCell ref="A18:J18"/>
    <mergeCell ref="A8:J8"/>
    <mergeCell ref="A11:J11"/>
    <mergeCell ref="A14:J14"/>
  </mergeCells>
  <pageMargins left="0.7" right="0.7" top="0.75" bottom="0.75" header="0.3" footer="0.3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DA347D-9429-44DB-91C4-75CC1CBCF0FF}">
  <dimension ref="A1:J9"/>
  <sheetViews>
    <sheetView showGridLines="0" workbookViewId="0">
      <selection activeCell="E16" sqref="E16"/>
    </sheetView>
  </sheetViews>
  <sheetFormatPr baseColWidth="10" defaultRowHeight="15" x14ac:dyDescent="0.25"/>
  <cols>
    <col min="1" max="1" width="26.140625" customWidth="1"/>
    <col min="2" max="2" width="9.5703125" customWidth="1"/>
    <col min="3" max="4" width="8.7109375" customWidth="1"/>
    <col min="5" max="5" width="9.5703125" customWidth="1"/>
    <col min="6" max="7" width="8.7109375" customWidth="1"/>
    <col min="8" max="8" width="9.5703125" customWidth="1"/>
    <col min="9" max="10" width="8.7109375" customWidth="1"/>
  </cols>
  <sheetData>
    <row r="1" spans="1:10" ht="36.75" customHeight="1" x14ac:dyDescent="0.25">
      <c r="A1" s="265" t="s">
        <v>88</v>
      </c>
      <c r="B1" s="253"/>
      <c r="C1" s="253"/>
      <c r="D1" s="253"/>
      <c r="E1" s="253"/>
      <c r="F1" s="253"/>
      <c r="G1" s="253"/>
      <c r="H1" s="253"/>
      <c r="I1" s="253"/>
      <c r="J1" s="253"/>
    </row>
    <row r="2" spans="1:10" ht="36.75" customHeight="1" x14ac:dyDescent="0.25">
      <c r="A2" s="257"/>
      <c r="B2" s="259" t="s">
        <v>5</v>
      </c>
      <c r="C2" s="260"/>
      <c r="D2" s="261"/>
      <c r="E2" s="259" t="s">
        <v>6</v>
      </c>
      <c r="F2" s="260"/>
      <c r="G2" s="261"/>
      <c r="H2" s="259" t="s">
        <v>7</v>
      </c>
      <c r="I2" s="260"/>
      <c r="J2" s="261"/>
    </row>
    <row r="3" spans="1:10" ht="36.75" customHeight="1" x14ac:dyDescent="0.25">
      <c r="A3" s="257"/>
      <c r="B3" s="262"/>
      <c r="C3" s="263"/>
      <c r="D3" s="264"/>
      <c r="E3" s="262"/>
      <c r="F3" s="263"/>
      <c r="G3" s="264"/>
      <c r="H3" s="262"/>
      <c r="I3" s="263"/>
      <c r="J3" s="264"/>
    </row>
    <row r="4" spans="1:10" ht="36" x14ac:dyDescent="0.25">
      <c r="A4" s="258"/>
      <c r="B4" s="143" t="s">
        <v>21</v>
      </c>
      <c r="C4" s="143" t="s">
        <v>22</v>
      </c>
      <c r="D4" s="144" t="s">
        <v>15</v>
      </c>
      <c r="E4" s="143" t="s">
        <v>21</v>
      </c>
      <c r="F4" s="143" t="s">
        <v>22</v>
      </c>
      <c r="G4" s="144" t="s">
        <v>15</v>
      </c>
      <c r="H4" s="143" t="s">
        <v>21</v>
      </c>
      <c r="I4" s="143" t="s">
        <v>22</v>
      </c>
      <c r="J4" s="144" t="s">
        <v>15</v>
      </c>
    </row>
    <row r="5" spans="1:10" ht="28.5" customHeight="1" x14ac:dyDescent="0.25">
      <c r="A5" s="141" t="s">
        <v>93</v>
      </c>
      <c r="B5" s="50">
        <v>913.71002083068504</v>
      </c>
      <c r="C5" s="50">
        <v>847.83337378640795</v>
      </c>
      <c r="D5" s="50">
        <v>913.60903641084701</v>
      </c>
      <c r="E5" s="50">
        <v>843.15166975749298</v>
      </c>
      <c r="F5" s="50">
        <v>809.75181344307396</v>
      </c>
      <c r="G5" s="50">
        <v>841.37896202457205</v>
      </c>
      <c r="H5" s="50">
        <v>875.05449809516597</v>
      </c>
      <c r="I5" s="50">
        <v>810.59366582604696</v>
      </c>
      <c r="J5" s="50">
        <v>873.09196541347205</v>
      </c>
    </row>
    <row r="6" spans="1:10" ht="36" customHeight="1" x14ac:dyDescent="0.25">
      <c r="A6" s="141" t="s">
        <v>94</v>
      </c>
      <c r="B6" s="50">
        <f>'Montant MV'!B6</f>
        <v>524.80710837177799</v>
      </c>
      <c r="C6" s="50">
        <f>'Montant MV'!C6</f>
        <v>583.19441747572796</v>
      </c>
      <c r="D6" s="50">
        <f>'Montant MV'!D6</f>
        <v>524.89661214588205</v>
      </c>
      <c r="E6" s="50">
        <f>'Montant MV'!E6</f>
        <v>401.38920299549397</v>
      </c>
      <c r="F6" s="50">
        <f>'Montant MV'!F6</f>
        <v>467.16299533607702</v>
      </c>
      <c r="G6" s="50">
        <f>'Montant MV'!G6</f>
        <v>404.88016742384502</v>
      </c>
      <c r="H6" s="50">
        <f>'Montant MV'!H6</f>
        <v>457.19238134552103</v>
      </c>
      <c r="I6" s="50">
        <f>'Montant MV'!I6</f>
        <v>469.72805118849601</v>
      </c>
      <c r="J6" s="50">
        <f>'Montant MV'!J6</f>
        <v>457.57403421732698</v>
      </c>
    </row>
    <row r="7" spans="1:10" ht="31.5" customHeight="1" x14ac:dyDescent="0.25">
      <c r="A7" s="142" t="s">
        <v>95</v>
      </c>
      <c r="B7" s="145">
        <f>B6/B5</f>
        <v>0.57436943494902015</v>
      </c>
      <c r="C7" s="145">
        <f>C6/C5</f>
        <v>0.6878644265572994</v>
      </c>
      <c r="D7" s="145">
        <f t="shared" ref="D7:I7" si="0">D6/D5</f>
        <v>0.57453088928275198</v>
      </c>
      <c r="E7" s="145">
        <f t="shared" si="0"/>
        <v>0.47605812500014549</v>
      </c>
      <c r="F7" s="145">
        <f>F6/F5</f>
        <v>0.57692120916616985</v>
      </c>
      <c r="G7" s="145">
        <f t="shared" si="0"/>
        <v>0.48121023426780274</v>
      </c>
      <c r="H7" s="145">
        <f t="shared" si="0"/>
        <v>0.52247303721167704</v>
      </c>
      <c r="I7" s="145">
        <f t="shared" si="0"/>
        <v>0.57948645664509724</v>
      </c>
      <c r="J7" s="145">
        <f>J6/J5</f>
        <v>0.52408457796382613</v>
      </c>
    </row>
    <row r="8" spans="1:10" x14ac:dyDescent="0.25">
      <c r="A8" s="69" t="s">
        <v>9</v>
      </c>
      <c r="B8" s="28"/>
      <c r="C8" s="28"/>
      <c r="D8" s="28"/>
      <c r="E8" s="28"/>
      <c r="F8" s="28"/>
      <c r="G8" s="28"/>
      <c r="H8" s="28"/>
      <c r="I8" s="28"/>
      <c r="J8" s="28"/>
    </row>
    <row r="9" spans="1:10" x14ac:dyDescent="0.25">
      <c r="A9" s="60" t="s">
        <v>64</v>
      </c>
      <c r="B9" s="29"/>
      <c r="C9" s="29"/>
      <c r="D9" s="30"/>
      <c r="E9" s="29"/>
      <c r="F9" s="29"/>
      <c r="G9" s="30"/>
      <c r="H9" s="29"/>
      <c r="I9" s="29"/>
      <c r="J9" s="30"/>
    </row>
  </sheetData>
  <mergeCells count="5">
    <mergeCell ref="A2:A4"/>
    <mergeCell ref="B2:D3"/>
    <mergeCell ref="E2:G3"/>
    <mergeCell ref="H2:J3"/>
    <mergeCell ref="A1:J1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95FAF1-C256-43B4-98E4-02BBAEE357B3}">
  <dimension ref="A1:AD73"/>
  <sheetViews>
    <sheetView showGridLines="0" zoomScaleNormal="100" workbookViewId="0">
      <selection activeCell="N32" sqref="N32"/>
    </sheetView>
  </sheetViews>
  <sheetFormatPr baseColWidth="10" defaultColWidth="11.42578125" defaultRowHeight="12.75" x14ac:dyDescent="0.2"/>
  <cols>
    <col min="1" max="1" width="11.42578125" style="80"/>
    <col min="2" max="2" width="12.7109375" style="80" customWidth="1"/>
    <col min="3" max="3" width="15.7109375" style="80" customWidth="1"/>
    <col min="4" max="4" width="12.7109375" style="80" customWidth="1"/>
    <col min="5" max="5" width="12.7109375" style="71" customWidth="1"/>
    <col min="6" max="6" width="14.85546875" style="71" customWidth="1"/>
    <col min="7" max="7" width="12.7109375" style="71" customWidth="1"/>
    <col min="8" max="18" width="11.42578125" style="71"/>
    <col min="19" max="19" width="20" style="71" customWidth="1"/>
    <col min="20" max="16384" width="11.42578125" style="71"/>
  </cols>
  <sheetData>
    <row r="1" spans="1:24" ht="55.5" customHeight="1" x14ac:dyDescent="0.2">
      <c r="A1" s="267" t="s">
        <v>90</v>
      </c>
      <c r="B1" s="267"/>
      <c r="C1" s="267"/>
      <c r="D1" s="267"/>
      <c r="E1" s="267"/>
      <c r="F1" s="267"/>
      <c r="G1" s="267"/>
    </row>
    <row r="2" spans="1:24" ht="26.25" customHeight="1" x14ac:dyDescent="0.25">
      <c r="A2" s="274" t="s">
        <v>89</v>
      </c>
      <c r="B2" s="268" t="s">
        <v>5</v>
      </c>
      <c r="C2" s="269"/>
      <c r="D2" s="270"/>
      <c r="E2" s="271" t="s">
        <v>6</v>
      </c>
      <c r="F2" s="271"/>
      <c r="G2" s="271"/>
      <c r="I2" s="272" t="s">
        <v>77</v>
      </c>
      <c r="J2" s="272"/>
      <c r="K2" s="272"/>
      <c r="L2" s="272"/>
      <c r="M2" s="272"/>
      <c r="N2" s="272"/>
      <c r="O2" s="272"/>
      <c r="P2" s="272"/>
      <c r="Q2" s="272"/>
      <c r="R2" s="272"/>
    </row>
    <row r="3" spans="1:24" ht="45" x14ac:dyDescent="0.2">
      <c r="A3" s="275"/>
      <c r="B3" s="171" t="s">
        <v>78</v>
      </c>
      <c r="C3" s="171" t="s">
        <v>79</v>
      </c>
      <c r="D3" s="171" t="s">
        <v>76</v>
      </c>
      <c r="E3" s="171" t="s">
        <v>78</v>
      </c>
      <c r="F3" s="171" t="s">
        <v>79</v>
      </c>
      <c r="G3" s="171" t="s">
        <v>76</v>
      </c>
      <c r="U3" s="83"/>
      <c r="V3" s="84"/>
      <c r="W3" s="84"/>
      <c r="X3" s="84"/>
    </row>
    <row r="4" spans="1:24" ht="15" x14ac:dyDescent="0.25">
      <c r="A4" s="164">
        <v>62</v>
      </c>
      <c r="B4" s="165">
        <v>6019</v>
      </c>
      <c r="C4" s="165"/>
      <c r="D4" s="165">
        <f>SUM(B4:C4)</f>
        <v>6019</v>
      </c>
      <c r="E4" s="166">
        <v>7810</v>
      </c>
      <c r="F4" s="167"/>
      <c r="G4" s="168">
        <f>SUM(E4:F4)</f>
        <v>7810</v>
      </c>
      <c r="H4" s="76"/>
      <c r="U4" s="85"/>
      <c r="V4" s="86"/>
      <c r="W4" s="87"/>
      <c r="X4" s="86"/>
    </row>
    <row r="5" spans="1:24" ht="15" x14ac:dyDescent="0.25">
      <c r="A5" s="73">
        <v>63</v>
      </c>
      <c r="B5" s="90">
        <v>9056</v>
      </c>
      <c r="C5" s="90"/>
      <c r="D5" s="90">
        <f>SUM(B5:C5)</f>
        <v>9056</v>
      </c>
      <c r="E5" s="107">
        <v>10535</v>
      </c>
      <c r="F5" s="108"/>
      <c r="G5" s="109">
        <f>SUM(E5:F5)</f>
        <v>10535</v>
      </c>
      <c r="H5" s="76"/>
      <c r="U5" s="85"/>
      <c r="V5" s="86"/>
      <c r="W5" s="87"/>
      <c r="X5" s="86"/>
    </row>
    <row r="6" spans="1:24" ht="15" x14ac:dyDescent="0.25">
      <c r="A6" s="164">
        <v>64</v>
      </c>
      <c r="B6" s="165">
        <v>9706</v>
      </c>
      <c r="C6" s="165"/>
      <c r="D6" s="165">
        <f t="shared" ref="D6:D47" si="0">SUM(B6:C6)</f>
        <v>9706</v>
      </c>
      <c r="E6" s="166">
        <v>10749</v>
      </c>
      <c r="F6" s="167"/>
      <c r="G6" s="168">
        <f t="shared" ref="G6:G47" si="1">SUM(E6:F6)</f>
        <v>10749</v>
      </c>
      <c r="H6" s="76"/>
      <c r="U6" s="85"/>
      <c r="V6" s="86"/>
      <c r="W6" s="87"/>
      <c r="X6" s="86"/>
    </row>
    <row r="7" spans="1:24" ht="15" x14ac:dyDescent="0.25">
      <c r="A7" s="73">
        <v>65</v>
      </c>
      <c r="B7" s="90">
        <v>12524</v>
      </c>
      <c r="C7" s="90"/>
      <c r="D7" s="90">
        <f>SUM(B7:C7)</f>
        <v>12524</v>
      </c>
      <c r="E7" s="107">
        <v>14657</v>
      </c>
      <c r="F7" s="108"/>
      <c r="G7" s="109">
        <f t="shared" si="1"/>
        <v>14657</v>
      </c>
      <c r="H7" s="76"/>
      <c r="U7" s="88"/>
      <c r="V7" s="87"/>
      <c r="W7" s="87"/>
      <c r="X7" s="87"/>
    </row>
    <row r="8" spans="1:24" ht="15" x14ac:dyDescent="0.25">
      <c r="A8" s="164">
        <v>66</v>
      </c>
      <c r="B8" s="165">
        <v>14907</v>
      </c>
      <c r="C8" s="165"/>
      <c r="D8" s="165">
        <f t="shared" si="0"/>
        <v>14907</v>
      </c>
      <c r="E8" s="166">
        <v>17346</v>
      </c>
      <c r="F8" s="167"/>
      <c r="G8" s="168">
        <f t="shared" si="1"/>
        <v>17346</v>
      </c>
      <c r="H8" s="76"/>
      <c r="U8" s="85"/>
      <c r="V8" s="86"/>
      <c r="W8" s="86"/>
      <c r="X8" s="86"/>
    </row>
    <row r="9" spans="1:24" ht="15" x14ac:dyDescent="0.25">
      <c r="A9" s="73">
        <v>67</v>
      </c>
      <c r="B9" s="90">
        <v>16613</v>
      </c>
      <c r="C9" s="90"/>
      <c r="D9" s="90">
        <f t="shared" si="0"/>
        <v>16613</v>
      </c>
      <c r="E9" s="107">
        <v>18932</v>
      </c>
      <c r="F9" s="108"/>
      <c r="G9" s="109">
        <f t="shared" si="1"/>
        <v>18932</v>
      </c>
      <c r="H9" s="76"/>
      <c r="U9" s="85"/>
      <c r="V9" s="87"/>
      <c r="W9" s="87"/>
      <c r="X9" s="87"/>
    </row>
    <row r="10" spans="1:24" ht="15" x14ac:dyDescent="0.25">
      <c r="A10" s="164">
        <v>68</v>
      </c>
      <c r="B10" s="165">
        <v>17902</v>
      </c>
      <c r="C10" s="165"/>
      <c r="D10" s="165">
        <f t="shared" si="0"/>
        <v>17902</v>
      </c>
      <c r="E10" s="166">
        <v>20547</v>
      </c>
      <c r="F10" s="167"/>
      <c r="G10" s="168">
        <f t="shared" si="1"/>
        <v>20547</v>
      </c>
      <c r="H10" s="76"/>
      <c r="U10" s="85"/>
      <c r="V10" s="87"/>
      <c r="W10" s="87"/>
      <c r="X10" s="87"/>
    </row>
    <row r="11" spans="1:24" ht="15" x14ac:dyDescent="0.25">
      <c r="A11" s="73">
        <v>69</v>
      </c>
      <c r="B11" s="90">
        <v>18199</v>
      </c>
      <c r="C11" s="90"/>
      <c r="D11" s="90">
        <f t="shared" si="0"/>
        <v>18199</v>
      </c>
      <c r="E11" s="110">
        <v>20682</v>
      </c>
      <c r="F11" s="111"/>
      <c r="G11" s="112">
        <f t="shared" si="1"/>
        <v>20682</v>
      </c>
      <c r="H11" s="76"/>
      <c r="U11" s="74"/>
    </row>
    <row r="12" spans="1:24" ht="15" x14ac:dyDescent="0.25">
      <c r="A12" s="164">
        <v>70</v>
      </c>
      <c r="B12" s="165">
        <v>16941</v>
      </c>
      <c r="C12" s="165"/>
      <c r="D12" s="165">
        <f t="shared" si="0"/>
        <v>16941</v>
      </c>
      <c r="E12" s="166">
        <v>19662</v>
      </c>
      <c r="F12" s="167"/>
      <c r="G12" s="168">
        <f t="shared" si="1"/>
        <v>19662</v>
      </c>
      <c r="H12" s="76"/>
      <c r="U12" s="75"/>
      <c r="V12" s="76"/>
      <c r="W12" s="76"/>
      <c r="X12" s="76"/>
    </row>
    <row r="13" spans="1:24" ht="15" customHeight="1" x14ac:dyDescent="0.25">
      <c r="A13" s="73">
        <v>71</v>
      </c>
      <c r="B13" s="90">
        <v>16277</v>
      </c>
      <c r="C13" s="90"/>
      <c r="D13" s="90">
        <f t="shared" si="0"/>
        <v>16277</v>
      </c>
      <c r="E13" s="107">
        <v>18950</v>
      </c>
      <c r="F13" s="108"/>
      <c r="G13" s="112">
        <f t="shared" si="1"/>
        <v>18950</v>
      </c>
      <c r="H13" s="76"/>
      <c r="U13" s="77"/>
    </row>
    <row r="14" spans="1:24" ht="15" x14ac:dyDescent="0.25">
      <c r="A14" s="164">
        <v>72</v>
      </c>
      <c r="B14" s="165">
        <v>14617</v>
      </c>
      <c r="C14" s="165"/>
      <c r="D14" s="165">
        <f t="shared" si="0"/>
        <v>14617</v>
      </c>
      <c r="E14" s="166">
        <v>17498</v>
      </c>
      <c r="F14" s="167"/>
      <c r="G14" s="168">
        <f t="shared" si="1"/>
        <v>17498</v>
      </c>
      <c r="H14" s="76"/>
    </row>
    <row r="15" spans="1:24" ht="15" x14ac:dyDescent="0.25">
      <c r="A15" s="73">
        <v>73</v>
      </c>
      <c r="B15" s="90">
        <v>14846</v>
      </c>
      <c r="C15" s="90"/>
      <c r="D15" s="90">
        <f t="shared" si="0"/>
        <v>14846</v>
      </c>
      <c r="E15" s="107">
        <v>17048</v>
      </c>
      <c r="F15" s="108"/>
      <c r="G15" s="112">
        <f t="shared" si="1"/>
        <v>17048</v>
      </c>
      <c r="H15" s="76"/>
    </row>
    <row r="16" spans="1:24" ht="15" x14ac:dyDescent="0.25">
      <c r="A16" s="164">
        <v>74</v>
      </c>
      <c r="B16" s="165">
        <v>12541</v>
      </c>
      <c r="C16" s="165"/>
      <c r="D16" s="165">
        <f t="shared" si="0"/>
        <v>12541</v>
      </c>
      <c r="E16" s="166">
        <v>15472</v>
      </c>
      <c r="F16" s="167"/>
      <c r="G16" s="168">
        <f t="shared" si="1"/>
        <v>15472</v>
      </c>
      <c r="H16" s="76"/>
    </row>
    <row r="17" spans="1:30" ht="15" x14ac:dyDescent="0.25">
      <c r="A17" s="73">
        <v>75</v>
      </c>
      <c r="B17" s="90">
        <v>11806</v>
      </c>
      <c r="C17" s="90"/>
      <c r="D17" s="90">
        <f t="shared" si="0"/>
        <v>11806</v>
      </c>
      <c r="E17" s="107">
        <v>13767</v>
      </c>
      <c r="F17" s="111"/>
      <c r="G17" s="112">
        <f t="shared" si="1"/>
        <v>13767</v>
      </c>
      <c r="H17" s="76"/>
    </row>
    <row r="18" spans="1:30" ht="15" x14ac:dyDescent="0.25">
      <c r="A18" s="164">
        <v>76</v>
      </c>
      <c r="B18" s="165">
        <v>10492</v>
      </c>
      <c r="C18" s="165"/>
      <c r="D18" s="165">
        <f t="shared" si="0"/>
        <v>10492</v>
      </c>
      <c r="E18" s="166">
        <v>12497</v>
      </c>
      <c r="F18" s="167"/>
      <c r="G18" s="168">
        <f t="shared" si="1"/>
        <v>12497</v>
      </c>
      <c r="H18" s="76"/>
    </row>
    <row r="19" spans="1:30" ht="15" x14ac:dyDescent="0.25">
      <c r="A19" s="73">
        <v>77</v>
      </c>
      <c r="B19" s="90">
        <v>6805</v>
      </c>
      <c r="C19" s="90">
        <v>2480</v>
      </c>
      <c r="D19" s="90">
        <f t="shared" si="0"/>
        <v>9285</v>
      </c>
      <c r="E19" s="107">
        <v>8236</v>
      </c>
      <c r="F19" s="111">
        <v>4198</v>
      </c>
      <c r="G19" s="112">
        <f t="shared" si="1"/>
        <v>12434</v>
      </c>
      <c r="H19" s="76"/>
    </row>
    <row r="20" spans="1:30" ht="15" x14ac:dyDescent="0.25">
      <c r="A20" s="164">
        <v>78</v>
      </c>
      <c r="B20" s="165">
        <v>4957</v>
      </c>
      <c r="C20" s="165">
        <v>2549</v>
      </c>
      <c r="D20" s="165">
        <f t="shared" si="0"/>
        <v>7506</v>
      </c>
      <c r="E20" s="166">
        <v>5871</v>
      </c>
      <c r="F20" s="167">
        <v>3542</v>
      </c>
      <c r="G20" s="168">
        <f t="shared" si="1"/>
        <v>9413</v>
      </c>
      <c r="H20" s="76"/>
    </row>
    <row r="21" spans="1:30" ht="18" x14ac:dyDescent="0.25">
      <c r="A21" s="73">
        <v>79</v>
      </c>
      <c r="B21" s="90">
        <v>4348</v>
      </c>
      <c r="C21" s="90">
        <v>2468</v>
      </c>
      <c r="D21" s="90">
        <f t="shared" si="0"/>
        <v>6816</v>
      </c>
      <c r="E21" s="110">
        <v>5238</v>
      </c>
      <c r="F21" s="111">
        <v>3323</v>
      </c>
      <c r="G21" s="112">
        <f t="shared" si="1"/>
        <v>8561</v>
      </c>
      <c r="H21" s="76"/>
      <c r="J21" s="78"/>
    </row>
    <row r="22" spans="1:30" ht="15" x14ac:dyDescent="0.25">
      <c r="A22" s="164">
        <v>80</v>
      </c>
      <c r="B22" s="165">
        <v>3728</v>
      </c>
      <c r="C22" s="165">
        <v>2178</v>
      </c>
      <c r="D22" s="165">
        <f t="shared" si="0"/>
        <v>5906</v>
      </c>
      <c r="E22" s="166">
        <v>4495</v>
      </c>
      <c r="F22" s="167">
        <v>2900</v>
      </c>
      <c r="G22" s="168">
        <f t="shared" si="1"/>
        <v>7395</v>
      </c>
      <c r="H22" s="76"/>
      <c r="I22" s="82" t="s">
        <v>70</v>
      </c>
      <c r="Z22" s="266"/>
      <c r="AA22" s="266"/>
      <c r="AB22" s="266"/>
      <c r="AC22" s="266"/>
      <c r="AD22" s="266"/>
    </row>
    <row r="23" spans="1:30" ht="15" x14ac:dyDescent="0.25">
      <c r="A23" s="73">
        <v>81</v>
      </c>
      <c r="B23" s="90">
        <v>3285</v>
      </c>
      <c r="C23" s="90">
        <v>2010</v>
      </c>
      <c r="D23" s="90">
        <f t="shared" si="0"/>
        <v>5295</v>
      </c>
      <c r="E23" s="107">
        <v>4106</v>
      </c>
      <c r="F23" s="111">
        <v>2724</v>
      </c>
      <c r="G23" s="112">
        <f t="shared" si="1"/>
        <v>6830</v>
      </c>
      <c r="H23" s="76"/>
      <c r="I23" s="225" t="s">
        <v>92</v>
      </c>
      <c r="J23" s="225"/>
      <c r="K23" s="225"/>
      <c r="L23" s="225"/>
      <c r="M23" s="225"/>
      <c r="N23" s="225"/>
      <c r="O23" s="225"/>
      <c r="P23" s="225"/>
      <c r="Q23" s="225"/>
      <c r="R23" s="225"/>
    </row>
    <row r="24" spans="1:30" ht="15" x14ac:dyDescent="0.25">
      <c r="A24" s="164">
        <v>82</v>
      </c>
      <c r="B24" s="165">
        <v>1829</v>
      </c>
      <c r="C24" s="165">
        <v>2516</v>
      </c>
      <c r="D24" s="165">
        <f t="shared" si="0"/>
        <v>4345</v>
      </c>
      <c r="E24" s="166">
        <v>2641</v>
      </c>
      <c r="F24" s="167">
        <v>3240</v>
      </c>
      <c r="G24" s="168">
        <f t="shared" si="1"/>
        <v>5881</v>
      </c>
      <c r="H24" s="76"/>
    </row>
    <row r="25" spans="1:30" ht="15" x14ac:dyDescent="0.25">
      <c r="A25" s="73">
        <v>83</v>
      </c>
      <c r="B25" s="90">
        <v>1286</v>
      </c>
      <c r="C25" s="90">
        <v>3367</v>
      </c>
      <c r="D25" s="90">
        <f t="shared" si="0"/>
        <v>4653</v>
      </c>
      <c r="E25" s="107">
        <v>2450</v>
      </c>
      <c r="F25" s="111">
        <v>3796</v>
      </c>
      <c r="G25" s="112">
        <f t="shared" si="1"/>
        <v>6246</v>
      </c>
      <c r="H25" s="76"/>
    </row>
    <row r="26" spans="1:30" ht="15" x14ac:dyDescent="0.25">
      <c r="A26" s="164">
        <v>84</v>
      </c>
      <c r="B26" s="165">
        <v>890</v>
      </c>
      <c r="C26" s="165">
        <v>2726</v>
      </c>
      <c r="D26" s="165">
        <f t="shared" si="0"/>
        <v>3616</v>
      </c>
      <c r="E26" s="166">
        <v>2129</v>
      </c>
      <c r="F26" s="167">
        <v>3655</v>
      </c>
      <c r="G26" s="168">
        <f t="shared" si="1"/>
        <v>5784</v>
      </c>
      <c r="H26" s="76"/>
      <c r="K26" s="76"/>
      <c r="Q26" s="76"/>
      <c r="Z26" s="76"/>
      <c r="AD26" s="76"/>
    </row>
    <row r="27" spans="1:30" ht="15" x14ac:dyDescent="0.25">
      <c r="A27" s="73">
        <v>85</v>
      </c>
      <c r="B27" s="90">
        <v>712</v>
      </c>
      <c r="C27" s="90">
        <v>2498</v>
      </c>
      <c r="D27" s="90">
        <f t="shared" si="0"/>
        <v>3210</v>
      </c>
      <c r="E27" s="107">
        <v>1986</v>
      </c>
      <c r="F27" s="111">
        <v>3382</v>
      </c>
      <c r="G27" s="112">
        <f t="shared" si="1"/>
        <v>5368</v>
      </c>
      <c r="H27" s="76"/>
      <c r="K27" s="76"/>
      <c r="Q27" s="76"/>
      <c r="S27" s="266"/>
      <c r="T27" s="266"/>
      <c r="U27" s="266"/>
      <c r="V27" s="266"/>
      <c r="Z27" s="76"/>
      <c r="AD27" s="76"/>
    </row>
    <row r="28" spans="1:30" ht="15" x14ac:dyDescent="0.25">
      <c r="A28" s="164">
        <v>86</v>
      </c>
      <c r="B28" s="165">
        <v>605</v>
      </c>
      <c r="C28" s="165">
        <v>2176</v>
      </c>
      <c r="D28" s="165">
        <f t="shared" si="0"/>
        <v>2781</v>
      </c>
      <c r="E28" s="166">
        <v>1823</v>
      </c>
      <c r="F28" s="167">
        <v>3381</v>
      </c>
      <c r="G28" s="168">
        <f t="shared" si="1"/>
        <v>5204</v>
      </c>
      <c r="H28" s="76"/>
      <c r="K28" s="76"/>
      <c r="Q28" s="76"/>
      <c r="Z28" s="76"/>
      <c r="AD28" s="76"/>
    </row>
    <row r="29" spans="1:30" ht="20.25" customHeight="1" x14ac:dyDescent="0.25">
      <c r="A29" s="73">
        <v>87</v>
      </c>
      <c r="B29" s="90">
        <v>527</v>
      </c>
      <c r="C29" s="90">
        <v>2017</v>
      </c>
      <c r="D29" s="90">
        <f t="shared" si="0"/>
        <v>2544</v>
      </c>
      <c r="E29" s="110">
        <v>1679</v>
      </c>
      <c r="F29" s="111">
        <v>3051</v>
      </c>
      <c r="G29" s="112">
        <f t="shared" si="1"/>
        <v>4730</v>
      </c>
      <c r="H29" s="76"/>
      <c r="I29" s="76"/>
      <c r="J29" s="76"/>
      <c r="K29" s="76"/>
      <c r="M29" s="76"/>
      <c r="O29" s="76"/>
      <c r="Q29" s="76"/>
      <c r="Z29" s="76"/>
      <c r="AD29" s="76"/>
    </row>
    <row r="30" spans="1:30" ht="15" x14ac:dyDescent="0.25">
      <c r="A30" s="164">
        <v>88</v>
      </c>
      <c r="B30" s="165">
        <v>386</v>
      </c>
      <c r="C30" s="165">
        <v>1706</v>
      </c>
      <c r="D30" s="165">
        <f t="shared" si="0"/>
        <v>2092</v>
      </c>
      <c r="E30" s="166">
        <v>1525</v>
      </c>
      <c r="F30" s="167">
        <v>2928</v>
      </c>
      <c r="G30" s="168">
        <f t="shared" si="1"/>
        <v>4453</v>
      </c>
      <c r="H30" s="76"/>
      <c r="I30" s="76"/>
      <c r="J30" s="76"/>
      <c r="K30" s="76"/>
      <c r="Q30" s="76"/>
      <c r="Z30" s="76"/>
      <c r="AD30" s="76"/>
    </row>
    <row r="31" spans="1:30" ht="15" x14ac:dyDescent="0.25">
      <c r="A31" s="73">
        <v>89</v>
      </c>
      <c r="B31" s="90">
        <v>311</v>
      </c>
      <c r="C31" s="90">
        <v>1443</v>
      </c>
      <c r="D31" s="90">
        <f t="shared" si="0"/>
        <v>1754</v>
      </c>
      <c r="E31" s="107">
        <v>1493</v>
      </c>
      <c r="F31" s="111">
        <v>2670</v>
      </c>
      <c r="G31" s="112">
        <f t="shared" si="1"/>
        <v>4163</v>
      </c>
      <c r="H31" s="76"/>
      <c r="K31" s="76"/>
      <c r="Q31" s="76"/>
      <c r="Z31" s="76"/>
      <c r="AD31" s="76"/>
    </row>
    <row r="32" spans="1:30" ht="15" x14ac:dyDescent="0.25">
      <c r="A32" s="164">
        <v>90</v>
      </c>
      <c r="B32" s="165">
        <v>237</v>
      </c>
      <c r="C32" s="165">
        <v>1181</v>
      </c>
      <c r="D32" s="165">
        <f t="shared" si="0"/>
        <v>1418</v>
      </c>
      <c r="E32" s="166">
        <v>1285</v>
      </c>
      <c r="F32" s="167">
        <v>2374</v>
      </c>
      <c r="G32" s="168">
        <f t="shared" si="1"/>
        <v>3659</v>
      </c>
      <c r="H32" s="76"/>
      <c r="K32" s="76"/>
      <c r="M32" s="127"/>
      <c r="Q32" s="76"/>
      <c r="Z32" s="76"/>
      <c r="AD32" s="76"/>
    </row>
    <row r="33" spans="1:30" ht="15" x14ac:dyDescent="0.25">
      <c r="A33" s="73">
        <v>91</v>
      </c>
      <c r="B33" s="91">
        <v>217</v>
      </c>
      <c r="C33" s="91">
        <v>978</v>
      </c>
      <c r="D33" s="90">
        <f t="shared" si="0"/>
        <v>1195</v>
      </c>
      <c r="E33" s="107">
        <v>1110</v>
      </c>
      <c r="F33" s="111">
        <v>2125</v>
      </c>
      <c r="G33" s="112">
        <f t="shared" si="1"/>
        <v>3235</v>
      </c>
      <c r="H33" s="76"/>
      <c r="K33" s="76"/>
      <c r="Q33" s="76"/>
      <c r="Z33" s="76"/>
      <c r="AD33" s="76"/>
    </row>
    <row r="34" spans="1:30" ht="15" x14ac:dyDescent="0.25">
      <c r="A34" s="164">
        <v>92</v>
      </c>
      <c r="B34" s="165">
        <v>170</v>
      </c>
      <c r="C34" s="165">
        <v>751</v>
      </c>
      <c r="D34" s="165">
        <f t="shared" si="0"/>
        <v>921</v>
      </c>
      <c r="E34" s="166">
        <v>1007</v>
      </c>
      <c r="F34" s="167">
        <v>1862</v>
      </c>
      <c r="G34" s="168">
        <f t="shared" si="1"/>
        <v>2869</v>
      </c>
      <c r="H34" s="76"/>
      <c r="K34" s="76"/>
      <c r="Q34" s="76"/>
      <c r="Z34" s="76"/>
      <c r="AD34" s="76"/>
    </row>
    <row r="35" spans="1:30" ht="15" x14ac:dyDescent="0.25">
      <c r="A35" s="73">
        <v>93</v>
      </c>
      <c r="B35" s="90">
        <v>117</v>
      </c>
      <c r="C35" s="90">
        <v>738</v>
      </c>
      <c r="D35" s="90">
        <f t="shared" si="0"/>
        <v>855</v>
      </c>
      <c r="E35" s="110">
        <v>822</v>
      </c>
      <c r="F35" s="111">
        <v>1647</v>
      </c>
      <c r="G35" s="112">
        <f t="shared" si="1"/>
        <v>2469</v>
      </c>
      <c r="H35" s="76"/>
      <c r="K35" s="76"/>
      <c r="N35" s="127"/>
      <c r="Q35" s="76"/>
      <c r="Z35" s="76"/>
      <c r="AD35" s="76"/>
    </row>
    <row r="36" spans="1:30" ht="15" x14ac:dyDescent="0.25">
      <c r="A36" s="164">
        <v>94</v>
      </c>
      <c r="B36" s="165">
        <v>74</v>
      </c>
      <c r="C36" s="165">
        <v>460</v>
      </c>
      <c r="D36" s="165">
        <f t="shared" si="0"/>
        <v>534</v>
      </c>
      <c r="E36" s="166">
        <v>673</v>
      </c>
      <c r="F36" s="167">
        <v>1316</v>
      </c>
      <c r="G36" s="168">
        <f t="shared" si="1"/>
        <v>1989</v>
      </c>
      <c r="H36" s="76"/>
      <c r="K36" s="76"/>
      <c r="Q36" s="76"/>
      <c r="Z36" s="76"/>
      <c r="AA36" s="76"/>
      <c r="AB36" s="76"/>
      <c r="AD36" s="76"/>
    </row>
    <row r="37" spans="1:30" ht="15" x14ac:dyDescent="0.25">
      <c r="A37" s="73">
        <v>95</v>
      </c>
      <c r="B37" s="90">
        <v>66</v>
      </c>
      <c r="C37" s="90">
        <v>374</v>
      </c>
      <c r="D37" s="90">
        <f t="shared" si="0"/>
        <v>440</v>
      </c>
      <c r="E37" s="107">
        <v>490</v>
      </c>
      <c r="F37" s="111">
        <v>1041</v>
      </c>
      <c r="G37" s="112">
        <f t="shared" si="1"/>
        <v>1531</v>
      </c>
      <c r="H37" s="76"/>
      <c r="K37" s="76"/>
      <c r="Q37" s="76"/>
      <c r="Z37" s="76"/>
      <c r="AD37" s="76"/>
    </row>
    <row r="38" spans="1:30" ht="15" x14ac:dyDescent="0.25">
      <c r="A38" s="164">
        <v>96</v>
      </c>
      <c r="B38" s="165">
        <v>26</v>
      </c>
      <c r="C38" s="165">
        <v>282</v>
      </c>
      <c r="D38" s="165">
        <f t="shared" si="0"/>
        <v>308</v>
      </c>
      <c r="E38" s="166">
        <v>424</v>
      </c>
      <c r="F38" s="167">
        <v>913</v>
      </c>
      <c r="G38" s="168">
        <f t="shared" si="1"/>
        <v>1337</v>
      </c>
      <c r="H38" s="76"/>
      <c r="K38" s="76"/>
      <c r="Q38" s="76"/>
      <c r="T38" s="128"/>
      <c r="U38" s="129"/>
      <c r="Z38" s="76"/>
      <c r="AD38" s="76"/>
    </row>
    <row r="39" spans="1:30" ht="15" x14ac:dyDescent="0.25">
      <c r="A39" s="73">
        <v>97</v>
      </c>
      <c r="B39" s="90">
        <v>32</v>
      </c>
      <c r="C39" s="90">
        <v>198</v>
      </c>
      <c r="D39" s="90">
        <f t="shared" si="0"/>
        <v>230</v>
      </c>
      <c r="E39" s="107">
        <v>290</v>
      </c>
      <c r="F39" s="111">
        <v>763</v>
      </c>
      <c r="G39" s="112">
        <f t="shared" si="1"/>
        <v>1053</v>
      </c>
      <c r="H39" s="76"/>
      <c r="K39" s="76"/>
      <c r="Q39" s="76"/>
      <c r="T39" s="128"/>
      <c r="U39" s="129"/>
      <c r="Z39" s="76"/>
      <c r="AD39" s="76"/>
    </row>
    <row r="40" spans="1:30" ht="15" x14ac:dyDescent="0.25">
      <c r="A40" s="164">
        <v>98</v>
      </c>
      <c r="B40" s="165">
        <v>15</v>
      </c>
      <c r="C40" s="165">
        <v>164</v>
      </c>
      <c r="D40" s="165">
        <f t="shared" si="0"/>
        <v>179</v>
      </c>
      <c r="E40" s="166">
        <v>212</v>
      </c>
      <c r="F40" s="167">
        <v>575</v>
      </c>
      <c r="G40" s="168">
        <f t="shared" si="1"/>
        <v>787</v>
      </c>
      <c r="H40" s="76"/>
      <c r="K40" s="76"/>
      <c r="Q40" s="76"/>
      <c r="Z40" s="76"/>
      <c r="AD40" s="76"/>
    </row>
    <row r="41" spans="1:30" ht="15" x14ac:dyDescent="0.25">
      <c r="A41" s="73">
        <v>99</v>
      </c>
      <c r="B41" s="90">
        <v>20</v>
      </c>
      <c r="C41" s="90">
        <v>99</v>
      </c>
      <c r="D41" s="90">
        <f t="shared" si="0"/>
        <v>119</v>
      </c>
      <c r="E41" s="107">
        <v>140</v>
      </c>
      <c r="F41" s="111">
        <v>426</v>
      </c>
      <c r="G41" s="112">
        <f t="shared" si="1"/>
        <v>566</v>
      </c>
      <c r="H41" s="76"/>
      <c r="K41" s="76"/>
      <c r="Q41" s="76"/>
      <c r="Z41" s="76"/>
      <c r="AD41" s="76"/>
    </row>
    <row r="42" spans="1:30" ht="15" x14ac:dyDescent="0.25">
      <c r="A42" s="164">
        <v>100</v>
      </c>
      <c r="B42" s="165">
        <v>2</v>
      </c>
      <c r="C42" s="165">
        <v>75</v>
      </c>
      <c r="D42" s="165">
        <f t="shared" si="0"/>
        <v>77</v>
      </c>
      <c r="E42" s="166">
        <v>94</v>
      </c>
      <c r="F42" s="167">
        <v>323</v>
      </c>
      <c r="G42" s="168">
        <f t="shared" si="1"/>
        <v>417</v>
      </c>
      <c r="K42" s="76"/>
      <c r="Q42" s="76"/>
      <c r="Z42" s="76"/>
      <c r="AD42" s="76"/>
    </row>
    <row r="43" spans="1:30" ht="15" x14ac:dyDescent="0.25">
      <c r="A43" s="73">
        <v>101</v>
      </c>
      <c r="B43" s="90">
        <v>8</v>
      </c>
      <c r="C43" s="90">
        <v>38</v>
      </c>
      <c r="D43" s="90">
        <f t="shared" si="0"/>
        <v>46</v>
      </c>
      <c r="E43" s="110">
        <v>72</v>
      </c>
      <c r="F43" s="111">
        <v>253</v>
      </c>
      <c r="G43" s="112">
        <f t="shared" si="1"/>
        <v>325</v>
      </c>
      <c r="K43" s="76"/>
      <c r="Q43" s="76"/>
      <c r="Z43" s="76"/>
      <c r="AD43" s="76"/>
    </row>
    <row r="44" spans="1:30" ht="15" x14ac:dyDescent="0.25">
      <c r="A44" s="164">
        <v>102</v>
      </c>
      <c r="B44" s="165">
        <v>4</v>
      </c>
      <c r="C44" s="165">
        <v>29</v>
      </c>
      <c r="D44" s="165">
        <f t="shared" si="0"/>
        <v>33</v>
      </c>
      <c r="E44" s="166">
        <v>40</v>
      </c>
      <c r="F44" s="167">
        <v>159</v>
      </c>
      <c r="G44" s="168">
        <f t="shared" si="1"/>
        <v>199</v>
      </c>
      <c r="K44" s="76"/>
      <c r="Q44" s="76"/>
      <c r="Z44" s="76"/>
      <c r="AD44" s="76"/>
    </row>
    <row r="45" spans="1:30" ht="15" x14ac:dyDescent="0.25">
      <c r="A45" s="73">
        <v>103</v>
      </c>
      <c r="B45" s="90">
        <v>1</v>
      </c>
      <c r="C45" s="90">
        <v>17</v>
      </c>
      <c r="D45" s="90">
        <f t="shared" si="0"/>
        <v>18</v>
      </c>
      <c r="E45" s="110">
        <v>30</v>
      </c>
      <c r="F45" s="111">
        <v>118</v>
      </c>
      <c r="G45" s="112">
        <f t="shared" si="1"/>
        <v>148</v>
      </c>
      <c r="K45" s="76"/>
      <c r="Q45" s="76"/>
      <c r="Z45" s="76"/>
      <c r="AD45" s="76"/>
    </row>
    <row r="46" spans="1:30" ht="15" x14ac:dyDescent="0.25">
      <c r="A46" s="164">
        <v>104</v>
      </c>
      <c r="B46" s="165"/>
      <c r="C46" s="165">
        <v>9</v>
      </c>
      <c r="D46" s="165">
        <f t="shared" si="0"/>
        <v>9</v>
      </c>
      <c r="E46" s="166">
        <v>14</v>
      </c>
      <c r="F46" s="167">
        <v>58</v>
      </c>
      <c r="G46" s="168">
        <f t="shared" si="1"/>
        <v>72</v>
      </c>
      <c r="K46" s="76"/>
      <c r="Q46" s="76"/>
      <c r="Z46" s="76"/>
      <c r="AD46" s="76"/>
    </row>
    <row r="47" spans="1:30" ht="15" x14ac:dyDescent="0.25">
      <c r="A47" s="79">
        <v>105</v>
      </c>
      <c r="B47" s="90">
        <v>1</v>
      </c>
      <c r="C47" s="90">
        <v>14</v>
      </c>
      <c r="D47" s="90">
        <f t="shared" si="0"/>
        <v>15</v>
      </c>
      <c r="E47" s="113">
        <v>15</v>
      </c>
      <c r="F47" s="111">
        <v>85</v>
      </c>
      <c r="G47" s="113">
        <f t="shared" si="1"/>
        <v>100</v>
      </c>
      <c r="K47" s="76"/>
      <c r="Q47" s="76"/>
      <c r="Z47" s="76"/>
      <c r="AD47" s="76"/>
    </row>
    <row r="48" spans="1:30" ht="15" x14ac:dyDescent="0.25">
      <c r="A48" s="79" t="s">
        <v>75</v>
      </c>
      <c r="B48" s="90"/>
      <c r="C48" s="90"/>
      <c r="D48" s="90"/>
      <c r="E48" s="81"/>
      <c r="F48" s="81"/>
      <c r="G48" s="72"/>
      <c r="K48" s="76"/>
      <c r="Q48" s="76"/>
      <c r="Z48" s="76"/>
      <c r="AD48" s="76"/>
    </row>
    <row r="49" spans="1:30" x14ac:dyDescent="0.2">
      <c r="A49" s="169" t="s">
        <v>15</v>
      </c>
      <c r="B49" s="170">
        <f>SUM(B4:B48)</f>
        <v>233105</v>
      </c>
      <c r="C49" s="170">
        <f>SUM(C4:C48)</f>
        <v>35541</v>
      </c>
      <c r="D49" s="170">
        <f t="shared" ref="D49:G49" si="2">SUM(D4:D48)</f>
        <v>268646</v>
      </c>
      <c r="E49" s="170">
        <f>SUM(E4:E48)</f>
        <v>286542</v>
      </c>
      <c r="F49" s="170">
        <f t="shared" si="2"/>
        <v>56828</v>
      </c>
      <c r="G49" s="170">
        <f t="shared" si="2"/>
        <v>343370</v>
      </c>
      <c r="H49" s="92"/>
      <c r="I49" s="76"/>
      <c r="K49" s="76"/>
      <c r="Q49" s="76"/>
      <c r="Z49" s="76"/>
      <c r="AD49" s="76"/>
    </row>
    <row r="50" spans="1:30" x14ac:dyDescent="0.2">
      <c r="A50" s="273" t="s">
        <v>70</v>
      </c>
      <c r="B50" s="273"/>
      <c r="C50" s="273"/>
      <c r="D50" s="273"/>
      <c r="E50" s="273"/>
      <c r="F50" s="273"/>
      <c r="K50" s="76"/>
      <c r="Q50" s="76"/>
      <c r="Z50" s="76"/>
      <c r="AD50" s="76"/>
    </row>
    <row r="51" spans="1:30" ht="12.75" customHeight="1" x14ac:dyDescent="0.2">
      <c r="A51" s="225" t="s">
        <v>81</v>
      </c>
      <c r="B51" s="225"/>
      <c r="C51" s="225"/>
      <c r="D51" s="225"/>
      <c r="E51" s="225"/>
      <c r="F51" s="225"/>
      <c r="G51" s="225"/>
      <c r="K51" s="76"/>
      <c r="Q51" s="76"/>
      <c r="Z51" s="76"/>
      <c r="AD51" s="76"/>
    </row>
    <row r="52" spans="1:30" x14ac:dyDescent="0.2">
      <c r="A52" s="225"/>
      <c r="B52" s="225"/>
      <c r="C52" s="225"/>
      <c r="D52" s="225"/>
      <c r="E52" s="225"/>
      <c r="F52" s="225"/>
      <c r="G52" s="225"/>
      <c r="K52" s="76"/>
      <c r="Q52" s="76"/>
      <c r="Z52" s="76"/>
      <c r="AD52" s="76"/>
    </row>
    <row r="53" spans="1:30" x14ac:dyDescent="0.2">
      <c r="A53" s="70"/>
      <c r="B53" s="70"/>
      <c r="C53" s="70"/>
      <c r="D53" s="70"/>
      <c r="E53" s="70"/>
      <c r="F53" s="70"/>
      <c r="K53" s="76"/>
      <c r="Q53" s="76"/>
      <c r="Z53" s="76"/>
      <c r="AD53" s="76"/>
    </row>
    <row r="54" spans="1:30" x14ac:dyDescent="0.2">
      <c r="E54" s="76"/>
      <c r="F54" s="76"/>
      <c r="G54" s="76"/>
      <c r="K54" s="76"/>
      <c r="Q54" s="76"/>
      <c r="Z54" s="76"/>
      <c r="AD54" s="76"/>
    </row>
    <row r="55" spans="1:30" x14ac:dyDescent="0.2">
      <c r="D55" s="94"/>
      <c r="E55" s="89"/>
      <c r="F55" s="89"/>
      <c r="G55" s="76"/>
      <c r="K55" s="76"/>
      <c r="Q55" s="76"/>
      <c r="Z55" s="76"/>
      <c r="AD55" s="76"/>
    </row>
    <row r="56" spans="1:30" x14ac:dyDescent="0.2">
      <c r="D56" s="94"/>
      <c r="E56" s="76"/>
      <c r="F56" s="76"/>
      <c r="G56" s="76"/>
      <c r="K56" s="76"/>
      <c r="Q56" s="76"/>
      <c r="Z56" s="76"/>
      <c r="AA56" s="76"/>
      <c r="AD56" s="76"/>
    </row>
    <row r="57" spans="1:30" x14ac:dyDescent="0.2">
      <c r="D57" s="106"/>
      <c r="E57" s="89"/>
      <c r="F57" s="95"/>
      <c r="G57" s="76"/>
      <c r="K57" s="76"/>
      <c r="Q57" s="76"/>
      <c r="Z57" s="76"/>
      <c r="AD57" s="76"/>
    </row>
    <row r="58" spans="1:30" x14ac:dyDescent="0.2">
      <c r="D58" s="94"/>
      <c r="E58" s="89"/>
      <c r="F58" s="89"/>
      <c r="K58" s="76"/>
      <c r="Q58" s="76"/>
      <c r="Z58" s="76"/>
      <c r="AD58" s="76"/>
    </row>
    <row r="59" spans="1:30" x14ac:dyDescent="0.2">
      <c r="K59" s="76"/>
      <c r="Q59" s="76"/>
      <c r="Z59" s="76"/>
      <c r="AD59" s="76"/>
    </row>
    <row r="60" spans="1:30" x14ac:dyDescent="0.2">
      <c r="E60" s="76"/>
      <c r="K60" s="76"/>
      <c r="Q60" s="76"/>
      <c r="Z60" s="76"/>
      <c r="AD60" s="76"/>
    </row>
    <row r="61" spans="1:30" x14ac:dyDescent="0.2">
      <c r="K61" s="76"/>
      <c r="Q61" s="76"/>
      <c r="Z61" s="76"/>
      <c r="AD61" s="76"/>
    </row>
    <row r="62" spans="1:30" x14ac:dyDescent="0.2">
      <c r="K62" s="76"/>
      <c r="Q62" s="76"/>
      <c r="Z62" s="76"/>
      <c r="AD62" s="76"/>
    </row>
    <row r="63" spans="1:30" x14ac:dyDescent="0.2">
      <c r="K63" s="76"/>
      <c r="Q63" s="76"/>
      <c r="Z63" s="76"/>
      <c r="AD63" s="76"/>
    </row>
    <row r="64" spans="1:30" x14ac:dyDescent="0.2">
      <c r="K64" s="76"/>
      <c r="Q64" s="76"/>
      <c r="Z64" s="76"/>
      <c r="AD64" s="76"/>
    </row>
    <row r="65" spans="11:30" x14ac:dyDescent="0.2">
      <c r="K65" s="76"/>
      <c r="Q65" s="76"/>
      <c r="Z65" s="76"/>
      <c r="AD65" s="76"/>
    </row>
    <row r="66" spans="11:30" x14ac:dyDescent="0.2">
      <c r="K66" s="76"/>
      <c r="Q66" s="76"/>
      <c r="Z66" s="76"/>
      <c r="AD66" s="76"/>
    </row>
    <row r="67" spans="11:30" x14ac:dyDescent="0.2">
      <c r="K67" s="76"/>
      <c r="Q67" s="76"/>
      <c r="Z67" s="76"/>
      <c r="AD67" s="76"/>
    </row>
    <row r="68" spans="11:30" x14ac:dyDescent="0.2">
      <c r="K68" s="76"/>
      <c r="Q68" s="76"/>
      <c r="Z68" s="76"/>
      <c r="AD68" s="76"/>
    </row>
    <row r="69" spans="11:30" x14ac:dyDescent="0.2">
      <c r="K69" s="76"/>
      <c r="Q69" s="76"/>
      <c r="Z69" s="76"/>
      <c r="AD69" s="76"/>
    </row>
    <row r="70" spans="11:30" x14ac:dyDescent="0.2">
      <c r="K70" s="76"/>
      <c r="Z70" s="76">
        <f>C63+F63</f>
        <v>0</v>
      </c>
      <c r="AD70" s="76">
        <f t="shared" ref="AD70:AD71" si="3">B48+E48</f>
        <v>0</v>
      </c>
    </row>
    <row r="71" spans="11:30" x14ac:dyDescent="0.2">
      <c r="K71" s="76"/>
      <c r="AD71" s="76">
        <f t="shared" si="3"/>
        <v>519647</v>
      </c>
    </row>
    <row r="72" spans="11:30" x14ac:dyDescent="0.2">
      <c r="K72" s="76"/>
    </row>
    <row r="73" spans="11:30" x14ac:dyDescent="0.2">
      <c r="K73" s="76"/>
    </row>
  </sheetData>
  <mergeCells count="10">
    <mergeCell ref="S27:V27"/>
    <mergeCell ref="Z22:AD22"/>
    <mergeCell ref="A1:G1"/>
    <mergeCell ref="A51:G52"/>
    <mergeCell ref="B2:D2"/>
    <mergeCell ref="E2:G2"/>
    <mergeCell ref="I2:R2"/>
    <mergeCell ref="I23:R23"/>
    <mergeCell ref="A50:F50"/>
    <mergeCell ref="A2:A3"/>
  </mergeCells>
  <pageMargins left="0.7" right="0.7" top="0.75" bottom="0.75" header="0.3" footer="0.3"/>
  <pageSetup paperSize="9" orientation="portrait" verticalDpi="0" r:id="rId1"/>
  <ignoredErrors>
    <ignoredError sqref="D4:D47" formulaRange="1"/>
  </ignoredError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4B51C9-371C-4E09-9495-A889E19AA129}">
  <dimension ref="A1:L12"/>
  <sheetViews>
    <sheetView showGridLines="0" workbookViewId="0">
      <selection activeCell="I28" sqref="I28"/>
    </sheetView>
  </sheetViews>
  <sheetFormatPr baseColWidth="10" defaultRowHeight="15" x14ac:dyDescent="0.25"/>
  <cols>
    <col min="1" max="1" width="41.140625" customWidth="1"/>
    <col min="2" max="7" width="12" customWidth="1"/>
    <col min="10" max="11" width="11.5703125" bestFit="1" customWidth="1"/>
    <col min="12" max="12" width="12" bestFit="1" customWidth="1"/>
  </cols>
  <sheetData>
    <row r="1" spans="1:12" ht="27.75" customHeight="1" x14ac:dyDescent="0.25">
      <c r="A1" s="279" t="s">
        <v>85</v>
      </c>
      <c r="B1" s="279"/>
      <c r="C1" s="279"/>
      <c r="D1" s="279"/>
      <c r="E1" s="279"/>
      <c r="F1" s="279"/>
      <c r="G1" s="279"/>
    </row>
    <row r="2" spans="1:12" ht="18.75" customHeight="1" x14ac:dyDescent="0.25">
      <c r="A2" s="31"/>
      <c r="B2" s="280" t="s">
        <v>5</v>
      </c>
      <c r="C2" s="281"/>
      <c r="D2" s="282" t="s">
        <v>6</v>
      </c>
      <c r="E2" s="283"/>
      <c r="F2" s="284" t="s">
        <v>7</v>
      </c>
      <c r="G2" s="281"/>
    </row>
    <row r="3" spans="1:12" ht="72.75" customHeight="1" x14ac:dyDescent="0.25">
      <c r="A3" s="32"/>
      <c r="B3" s="154" t="s">
        <v>23</v>
      </c>
      <c r="C3" s="155" t="s">
        <v>24</v>
      </c>
      <c r="D3" s="156" t="s">
        <v>23</v>
      </c>
      <c r="E3" s="155" t="s">
        <v>24</v>
      </c>
      <c r="F3" s="154" t="s">
        <v>23</v>
      </c>
      <c r="G3" s="155" t="s">
        <v>24</v>
      </c>
    </row>
    <row r="4" spans="1:12" ht="25.5" customHeight="1" x14ac:dyDescent="0.25">
      <c r="A4" s="150" t="s">
        <v>51</v>
      </c>
      <c r="B4" s="151"/>
      <c r="C4" s="152"/>
      <c r="D4" s="153"/>
      <c r="E4" s="152"/>
      <c r="F4" s="151"/>
      <c r="G4" s="152"/>
    </row>
    <row r="5" spans="1:12" x14ac:dyDescent="0.25">
      <c r="A5" s="146" t="s">
        <v>25</v>
      </c>
      <c r="B5" s="157">
        <v>40246</v>
      </c>
      <c r="C5" s="158">
        <f>B5/$J$8</f>
        <v>5.9856229637563884E-3</v>
      </c>
      <c r="D5" s="159">
        <v>28328</v>
      </c>
      <c r="E5" s="160">
        <f>D5/$K$8</f>
        <v>3.3217008919038935E-3</v>
      </c>
      <c r="F5" s="157">
        <f>B5+D5</f>
        <v>68574</v>
      </c>
      <c r="G5" s="158">
        <f>F5/$L$8</f>
        <v>4.4960840716711491E-3</v>
      </c>
    </row>
    <row r="6" spans="1:12" x14ac:dyDescent="0.25">
      <c r="A6" s="146" t="s">
        <v>26</v>
      </c>
      <c r="B6" s="33">
        <v>3579</v>
      </c>
      <c r="C6" s="34">
        <f>B6/$J$8</f>
        <v>5.3229003099150509E-4</v>
      </c>
      <c r="D6" s="35">
        <v>38</v>
      </c>
      <c r="E6" s="36">
        <f>D6/$K$8</f>
        <v>4.4558258222376432E-6</v>
      </c>
      <c r="F6" s="33">
        <f>B6+D6</f>
        <v>3617</v>
      </c>
      <c r="G6" s="34">
        <f>F6/$L$8</f>
        <v>2.3715017480728187E-4</v>
      </c>
      <c r="J6" s="276" t="s">
        <v>27</v>
      </c>
      <c r="K6" s="276"/>
      <c r="L6" s="276"/>
    </row>
    <row r="7" spans="1:12" x14ac:dyDescent="0.25">
      <c r="A7" s="147" t="s">
        <v>28</v>
      </c>
      <c r="B7" s="161">
        <v>6734</v>
      </c>
      <c r="C7" s="162">
        <f>B7/$J$8</f>
        <v>1.0015202762494538E-3</v>
      </c>
      <c r="D7" s="163">
        <v>42</v>
      </c>
      <c r="E7" s="162">
        <f>D7/$K$8</f>
        <v>4.9248601193152893E-6</v>
      </c>
      <c r="F7" s="161">
        <f>B7+D7</f>
        <v>6776</v>
      </c>
      <c r="G7" s="162">
        <f>F7/$L$8</f>
        <v>4.4427138083885599E-4</v>
      </c>
      <c r="J7" s="37" t="s">
        <v>5</v>
      </c>
      <c r="K7" s="37" t="s">
        <v>6</v>
      </c>
      <c r="L7" s="37" t="s">
        <v>7</v>
      </c>
    </row>
    <row r="8" spans="1:12" x14ac:dyDescent="0.25">
      <c r="A8" s="148" t="s">
        <v>29</v>
      </c>
      <c r="B8" s="38">
        <f>SUM(B5:B7)</f>
        <v>50559</v>
      </c>
      <c r="C8" s="39">
        <f>B8/$J$8</f>
        <v>7.5194332709973468E-3</v>
      </c>
      <c r="D8" s="40">
        <f>SUM(D5:D7)</f>
        <v>28408</v>
      </c>
      <c r="E8" s="41">
        <f>D8/$K$8</f>
        <v>3.3310815778454465E-3</v>
      </c>
      <c r="F8" s="38">
        <f>B8+D8</f>
        <v>78967</v>
      </c>
      <c r="G8" s="39">
        <f>F8/$L$8</f>
        <v>5.1775056273172873E-3</v>
      </c>
      <c r="J8" s="42">
        <v>6723778</v>
      </c>
      <c r="K8" s="42">
        <v>8528161</v>
      </c>
      <c r="L8" s="42">
        <f>SUM(J8:K8)</f>
        <v>15251939</v>
      </c>
    </row>
    <row r="9" spans="1:12" ht="4.5" customHeight="1" x14ac:dyDescent="0.25">
      <c r="A9" s="43"/>
      <c r="B9" s="38"/>
      <c r="C9" s="44"/>
      <c r="D9" s="38"/>
      <c r="E9" s="45"/>
      <c r="F9" s="38"/>
      <c r="G9" s="44"/>
      <c r="H9" s="19"/>
    </row>
    <row r="10" spans="1:12" ht="30" x14ac:dyDescent="0.25">
      <c r="A10" s="149" t="s">
        <v>52</v>
      </c>
      <c r="B10" s="277">
        <f>B8+B7</f>
        <v>57293</v>
      </c>
      <c r="C10" s="278"/>
      <c r="D10" s="277">
        <f>D8+D7</f>
        <v>28450</v>
      </c>
      <c r="E10" s="278"/>
      <c r="F10" s="277">
        <f>B10+D10</f>
        <v>85743</v>
      </c>
      <c r="G10" s="278"/>
    </row>
    <row r="11" spans="1:12" x14ac:dyDescent="0.25">
      <c r="A11" s="60" t="s">
        <v>70</v>
      </c>
    </row>
    <row r="12" spans="1:12" x14ac:dyDescent="0.25">
      <c r="A12" s="60" t="s">
        <v>68</v>
      </c>
    </row>
  </sheetData>
  <mergeCells count="8">
    <mergeCell ref="J6:L6"/>
    <mergeCell ref="B10:C10"/>
    <mergeCell ref="D10:E10"/>
    <mergeCell ref="F10:G10"/>
    <mergeCell ref="A1:G1"/>
    <mergeCell ref="B2:C2"/>
    <mergeCell ref="D2:E2"/>
    <mergeCell ref="F2:G2"/>
  </mergeCells>
  <pageMargins left="0.7" right="0.7" top="0.75" bottom="0.75" header="0.3" footer="0.3"/>
  <pageSetup paperSize="9" orientation="portrait" verticalDpi="0" r:id="rId1"/>
  <ignoredErrors>
    <ignoredError sqref="C8" 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E1A7A8-D7F0-4FD8-B405-160430268F77}">
  <dimension ref="A1:L28"/>
  <sheetViews>
    <sheetView showGridLines="0" workbookViewId="0">
      <selection activeCell="N17" sqref="N17"/>
    </sheetView>
  </sheetViews>
  <sheetFormatPr baseColWidth="10" defaultColWidth="11.42578125" defaultRowHeight="15" x14ac:dyDescent="0.25"/>
  <cols>
    <col min="1" max="1" width="14.5703125" style="19" customWidth="1"/>
    <col min="2" max="2" width="21.7109375" style="19" customWidth="1"/>
    <col min="3" max="3" width="17" style="19" customWidth="1"/>
    <col min="4" max="16384" width="11.42578125" style="19"/>
  </cols>
  <sheetData>
    <row r="1" spans="1:12" ht="48" customHeight="1" x14ac:dyDescent="0.25">
      <c r="A1" s="285" t="s">
        <v>57</v>
      </c>
      <c r="B1" s="285"/>
      <c r="C1" s="285"/>
      <c r="D1" s="63"/>
      <c r="E1" s="63"/>
      <c r="F1" s="63"/>
      <c r="G1" s="63"/>
      <c r="H1" s="63"/>
      <c r="I1" s="63"/>
      <c r="J1" s="63"/>
    </row>
    <row r="2" spans="1:12" ht="57" customHeight="1" x14ac:dyDescent="0.25">
      <c r="A2" s="209" t="s">
        <v>30</v>
      </c>
      <c r="B2" s="207" t="s">
        <v>58</v>
      </c>
      <c r="C2" s="208" t="s">
        <v>31</v>
      </c>
    </row>
    <row r="3" spans="1:12" ht="15" customHeight="1" x14ac:dyDescent="0.25">
      <c r="A3" s="210">
        <v>2000</v>
      </c>
      <c r="B3" s="211">
        <v>273298</v>
      </c>
      <c r="C3" s="212" t="s">
        <v>32</v>
      </c>
      <c r="F3" s="287" t="s">
        <v>69</v>
      </c>
      <c r="G3" s="287"/>
      <c r="H3" s="287"/>
      <c r="I3" s="287"/>
      <c r="J3" s="287"/>
      <c r="K3" s="287"/>
      <c r="L3" s="65"/>
    </row>
    <row r="4" spans="1:12" x14ac:dyDescent="0.25">
      <c r="A4" s="216">
        <v>2001</v>
      </c>
      <c r="B4" s="46">
        <v>298548</v>
      </c>
      <c r="C4" s="47">
        <v>9.2389991876998728E-2</v>
      </c>
      <c r="F4" s="287"/>
      <c r="G4" s="287"/>
      <c r="H4" s="287"/>
      <c r="I4" s="287"/>
      <c r="J4" s="287"/>
      <c r="K4" s="287"/>
      <c r="L4" s="65"/>
    </row>
    <row r="5" spans="1:12" x14ac:dyDescent="0.25">
      <c r="A5" s="213">
        <v>2002</v>
      </c>
      <c r="B5" s="211">
        <v>316901</v>
      </c>
      <c r="C5" s="214">
        <v>6.14742018033951E-2</v>
      </c>
      <c r="F5" s="287"/>
      <c r="G5" s="287"/>
      <c r="H5" s="287"/>
      <c r="I5" s="287"/>
      <c r="J5" s="287"/>
      <c r="K5" s="287"/>
    </row>
    <row r="6" spans="1:12" x14ac:dyDescent="0.25">
      <c r="A6" s="216">
        <v>2003</v>
      </c>
      <c r="B6" s="46">
        <v>335379</v>
      </c>
      <c r="C6" s="47">
        <v>5.8308430708644027E-2</v>
      </c>
    </row>
    <row r="7" spans="1:12" x14ac:dyDescent="0.25">
      <c r="A7" s="213">
        <v>2004</v>
      </c>
      <c r="B7" s="211">
        <v>351812</v>
      </c>
      <c r="C7" s="214">
        <v>4.8998297448558201E-2</v>
      </c>
    </row>
    <row r="8" spans="1:12" x14ac:dyDescent="0.25">
      <c r="A8" s="216">
        <v>2005</v>
      </c>
      <c r="B8" s="46">
        <v>370635</v>
      </c>
      <c r="C8" s="47">
        <v>5.3503007287983358E-2</v>
      </c>
    </row>
    <row r="9" spans="1:12" x14ac:dyDescent="0.25">
      <c r="A9" s="213">
        <v>2006</v>
      </c>
      <c r="B9" s="211">
        <v>373167</v>
      </c>
      <c r="C9" s="214">
        <v>6.8315188797604112E-3</v>
      </c>
    </row>
    <row r="10" spans="1:12" x14ac:dyDescent="0.25">
      <c r="A10" s="216">
        <v>2007</v>
      </c>
      <c r="B10" s="46">
        <v>356431</v>
      </c>
      <c r="C10" s="47">
        <v>-4.4848553060694005E-2</v>
      </c>
    </row>
    <row r="11" spans="1:12" x14ac:dyDescent="0.25">
      <c r="A11" s="213">
        <v>2008</v>
      </c>
      <c r="B11" s="211">
        <v>336616</v>
      </c>
      <c r="C11" s="214">
        <v>-5.559280758407658E-2</v>
      </c>
    </row>
    <row r="12" spans="1:12" x14ac:dyDescent="0.25">
      <c r="A12" s="216">
        <v>2009</v>
      </c>
      <c r="B12" s="46">
        <v>320999</v>
      </c>
      <c r="C12" s="47">
        <v>-4.6394110796872404E-2</v>
      </c>
    </row>
    <row r="13" spans="1:12" x14ac:dyDescent="0.25">
      <c r="A13" s="213">
        <v>2010</v>
      </c>
      <c r="B13" s="211">
        <v>303601</v>
      </c>
      <c r="C13" s="214">
        <v>-5.4199545792977546E-2</v>
      </c>
    </row>
    <row r="14" spans="1:12" x14ac:dyDescent="0.25">
      <c r="A14" s="216">
        <v>2011</v>
      </c>
      <c r="B14" s="46">
        <v>282601</v>
      </c>
      <c r="C14" s="47">
        <v>-6.9169732642514359E-2</v>
      </c>
    </row>
    <row r="15" spans="1:12" ht="14.45" customHeight="1" x14ac:dyDescent="0.25">
      <c r="A15" s="213">
        <v>2012</v>
      </c>
      <c r="B15" s="211">
        <v>264381</v>
      </c>
      <c r="C15" s="214">
        <v>-6.4472524867215608E-2</v>
      </c>
    </row>
    <row r="16" spans="1:12" x14ac:dyDescent="0.25">
      <c r="A16" s="216">
        <v>2013</v>
      </c>
      <c r="B16" s="46">
        <v>246242</v>
      </c>
      <c r="C16" s="47">
        <v>-6.8609317613595525E-2</v>
      </c>
    </row>
    <row r="17" spans="1:11" x14ac:dyDescent="0.25">
      <c r="A17" s="213">
        <v>2014</v>
      </c>
      <c r="B17" s="211">
        <v>224217</v>
      </c>
      <c r="C17" s="214">
        <v>-8.9444530177630141E-2</v>
      </c>
    </row>
    <row r="18" spans="1:11" x14ac:dyDescent="0.25">
      <c r="A18" s="216">
        <v>2015</v>
      </c>
      <c r="B18" s="46">
        <v>208900</v>
      </c>
      <c r="C18" s="47">
        <v>-6.8313285790105122E-2</v>
      </c>
    </row>
    <row r="19" spans="1:11" x14ac:dyDescent="0.25">
      <c r="A19" s="213">
        <v>2016</v>
      </c>
      <c r="B19" s="211">
        <v>192864</v>
      </c>
      <c r="C19" s="214">
        <v>-7.6764001914791768E-2</v>
      </c>
    </row>
    <row r="20" spans="1:11" x14ac:dyDescent="0.25">
      <c r="A20" s="216">
        <v>2017</v>
      </c>
      <c r="B20" s="46">
        <v>164976</v>
      </c>
      <c r="C20" s="47">
        <v>-0.14459930313588851</v>
      </c>
    </row>
    <row r="21" spans="1:11" x14ac:dyDescent="0.25">
      <c r="A21" s="213">
        <v>2018</v>
      </c>
      <c r="B21" s="211">
        <v>160381</v>
      </c>
      <c r="C21" s="214">
        <v>-2.7852536126466879E-2</v>
      </c>
      <c r="F21" s="66" t="s">
        <v>72</v>
      </c>
      <c r="G21" s="67"/>
      <c r="H21" s="67"/>
      <c r="I21" s="67"/>
      <c r="J21" s="67"/>
      <c r="K21" s="68"/>
    </row>
    <row r="22" spans="1:11" ht="15" customHeight="1" x14ac:dyDescent="0.25">
      <c r="A22" s="216">
        <v>2019</v>
      </c>
      <c r="B22" s="46">
        <v>149965</v>
      </c>
      <c r="C22" s="47">
        <f>SUM(B22-B21)/B21</f>
        <v>-6.4945348887960538E-2</v>
      </c>
      <c r="F22" s="288" t="s">
        <v>71</v>
      </c>
      <c r="G22" s="288"/>
      <c r="H22" s="288"/>
      <c r="I22" s="288"/>
      <c r="J22" s="288"/>
      <c r="K22" s="288"/>
    </row>
    <row r="23" spans="1:11" x14ac:dyDescent="0.25">
      <c r="A23" s="213">
        <v>2020</v>
      </c>
      <c r="B23" s="211">
        <v>127709</v>
      </c>
      <c r="C23" s="214">
        <f>SUM(B23-B22)/B22</f>
        <v>-0.14840796185776681</v>
      </c>
      <c r="F23" s="288"/>
      <c r="G23" s="288"/>
      <c r="H23" s="288"/>
      <c r="I23" s="288"/>
      <c r="J23" s="288"/>
      <c r="K23" s="288"/>
    </row>
    <row r="24" spans="1:11" x14ac:dyDescent="0.25">
      <c r="A24" s="216">
        <v>2021</v>
      </c>
      <c r="B24" s="56">
        <v>110882</v>
      </c>
      <c r="C24" s="47">
        <f>SUM(B24-B23)/B23</f>
        <v>-0.13176048673155377</v>
      </c>
      <c r="F24" s="288"/>
      <c r="G24" s="288"/>
      <c r="H24" s="288"/>
      <c r="I24" s="288"/>
      <c r="J24" s="288"/>
      <c r="K24" s="288"/>
    </row>
    <row r="25" spans="1:11" x14ac:dyDescent="0.25">
      <c r="A25" s="213">
        <v>2022</v>
      </c>
      <c r="B25" s="215">
        <v>97007</v>
      </c>
      <c r="C25" s="214">
        <f>SUM(B25-B24)/B24</f>
        <v>-0.12513302429609854</v>
      </c>
    </row>
    <row r="26" spans="1:11" x14ac:dyDescent="0.25">
      <c r="A26" s="217">
        <v>2023</v>
      </c>
      <c r="B26" s="98">
        <v>85743</v>
      </c>
      <c r="C26" s="105">
        <f>SUM(B26-B25)/B25</f>
        <v>-0.11611533188326616</v>
      </c>
      <c r="D26" s="96"/>
    </row>
    <row r="27" spans="1:11" ht="18.75" customHeight="1" x14ac:dyDescent="0.25">
      <c r="A27" s="97" t="s">
        <v>72</v>
      </c>
      <c r="B27" s="64"/>
      <c r="C27" s="64"/>
    </row>
    <row r="28" spans="1:11" ht="56.25" customHeight="1" x14ac:dyDescent="0.25">
      <c r="A28" s="286" t="s">
        <v>71</v>
      </c>
      <c r="B28" s="286"/>
      <c r="C28" s="286"/>
    </row>
  </sheetData>
  <mergeCells count="4">
    <mergeCell ref="A1:C1"/>
    <mergeCell ref="A28:C28"/>
    <mergeCell ref="F3:K5"/>
    <mergeCell ref="F22:K24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18AC0F-8E3F-4CB5-98B8-D82D44F767E1}">
  <dimension ref="A1:I25"/>
  <sheetViews>
    <sheetView showGridLines="0" tabSelected="1" workbookViewId="0">
      <selection activeCell="A26" sqref="A26"/>
    </sheetView>
  </sheetViews>
  <sheetFormatPr baseColWidth="10" defaultColWidth="11.42578125" defaultRowHeight="15" x14ac:dyDescent="0.25"/>
  <cols>
    <col min="1" max="1" width="43.7109375" style="19" customWidth="1"/>
    <col min="2" max="2" width="11.42578125" style="19"/>
    <col min="3" max="3" width="12.42578125" style="19" customWidth="1"/>
    <col min="4" max="4" width="11.42578125" style="19"/>
    <col min="5" max="5" width="12.42578125" style="19" customWidth="1"/>
    <col min="6" max="6" width="11.42578125" style="19"/>
    <col min="7" max="7" width="12.5703125" style="19" customWidth="1"/>
    <col min="8" max="16384" width="11.42578125" style="19"/>
  </cols>
  <sheetData>
    <row r="1" spans="1:9" x14ac:dyDescent="0.25">
      <c r="A1" s="291" t="s">
        <v>86</v>
      </c>
      <c r="B1" s="291"/>
      <c r="C1" s="291"/>
      <c r="D1" s="291"/>
      <c r="E1" s="291"/>
      <c r="F1" s="291"/>
      <c r="G1" s="291"/>
    </row>
    <row r="3" spans="1:9" x14ac:dyDescent="0.25">
      <c r="A3" s="289" t="s">
        <v>33</v>
      </c>
      <c r="B3" s="290" t="s">
        <v>5</v>
      </c>
      <c r="C3" s="290"/>
      <c r="D3" s="290" t="s">
        <v>6</v>
      </c>
      <c r="E3" s="290"/>
      <c r="F3" s="290" t="s">
        <v>7</v>
      </c>
      <c r="G3" s="290"/>
    </row>
    <row r="4" spans="1:9" x14ac:dyDescent="0.25">
      <c r="A4" s="289"/>
      <c r="B4" s="190" t="s">
        <v>23</v>
      </c>
      <c r="C4" s="191" t="s">
        <v>34</v>
      </c>
      <c r="D4" s="190" t="s">
        <v>23</v>
      </c>
      <c r="E4" s="191" t="s">
        <v>34</v>
      </c>
      <c r="F4" s="190" t="s">
        <v>23</v>
      </c>
      <c r="G4" s="191" t="s">
        <v>34</v>
      </c>
    </row>
    <row r="5" spans="1:9" x14ac:dyDescent="0.25">
      <c r="A5" s="172" t="s">
        <v>59</v>
      </c>
      <c r="B5" s="173">
        <v>8930</v>
      </c>
      <c r="C5" s="174">
        <f>B5/B$19</f>
        <v>0.15586546349466776</v>
      </c>
      <c r="D5" s="173">
        <v>12151</v>
      </c>
      <c r="E5" s="174">
        <f>D5/D$19</f>
        <v>0.42710017574692444</v>
      </c>
      <c r="F5" s="173">
        <f>B5+D5</f>
        <v>21081</v>
      </c>
      <c r="G5" s="174">
        <f>F5/F$19</f>
        <v>0.24586263601693434</v>
      </c>
    </row>
    <row r="6" spans="1:9" x14ac:dyDescent="0.25">
      <c r="A6" s="172" t="s">
        <v>35</v>
      </c>
      <c r="B6" s="173">
        <v>1034</v>
      </c>
      <c r="C6" s="175">
        <f t="shared" ref="C6:E19" si="0">B6/B$19</f>
        <v>1.8047579983593111E-2</v>
      </c>
      <c r="D6" s="173">
        <f>D7+D11</f>
        <v>589</v>
      </c>
      <c r="E6" s="175">
        <f t="shared" si="0"/>
        <v>2.0702987697715291E-2</v>
      </c>
      <c r="F6" s="173">
        <f t="shared" ref="F6:F19" si="1">B6+D6</f>
        <v>1623</v>
      </c>
      <c r="G6" s="175">
        <f t="shared" ref="G6" si="2">F6/F$19</f>
        <v>1.8928658899268744E-2</v>
      </c>
    </row>
    <row r="7" spans="1:9" x14ac:dyDescent="0.25">
      <c r="A7" s="182" t="s">
        <v>53</v>
      </c>
      <c r="B7" s="183">
        <v>1004</v>
      </c>
      <c r="C7" s="184">
        <f t="shared" si="0"/>
        <v>1.7523955806119422E-2</v>
      </c>
      <c r="D7" s="183">
        <v>531</v>
      </c>
      <c r="E7" s="184">
        <f>D7/D$19</f>
        <v>1.8664323374340951E-2</v>
      </c>
      <c r="F7" s="185">
        <f t="shared" si="1"/>
        <v>1535</v>
      </c>
      <c r="G7" s="184">
        <f>F7/F$19</f>
        <v>1.7902336050756331E-2</v>
      </c>
    </row>
    <row r="8" spans="1:9" x14ac:dyDescent="0.25">
      <c r="A8" s="182" t="s">
        <v>36</v>
      </c>
      <c r="B8" s="183">
        <v>85</v>
      </c>
      <c r="C8" s="184">
        <f t="shared" si="0"/>
        <v>1.483601836175449E-3</v>
      </c>
      <c r="D8" s="183">
        <v>77</v>
      </c>
      <c r="E8" s="184">
        <f t="shared" si="0"/>
        <v>2.7065026362038665E-3</v>
      </c>
      <c r="F8" s="185">
        <f t="shared" si="1"/>
        <v>162</v>
      </c>
      <c r="G8" s="184">
        <f t="shared" ref="G8" si="3">F8/F$19</f>
        <v>1.8893670620342186E-3</v>
      </c>
    </row>
    <row r="9" spans="1:9" x14ac:dyDescent="0.25">
      <c r="A9" s="51" t="s">
        <v>37</v>
      </c>
      <c r="B9" s="52">
        <v>14</v>
      </c>
      <c r="C9" s="58">
        <f t="shared" si="0"/>
        <v>2.4435794948772104E-4</v>
      </c>
      <c r="D9" s="52">
        <v>58</v>
      </c>
      <c r="E9" s="58">
        <f t="shared" si="0"/>
        <v>2.0386643233743411E-3</v>
      </c>
      <c r="F9" s="53">
        <f t="shared" si="1"/>
        <v>72</v>
      </c>
      <c r="G9" s="58">
        <f t="shared" ref="G9" si="4">F9/F$19</f>
        <v>8.397186942374305E-4</v>
      </c>
    </row>
    <row r="10" spans="1:9" x14ac:dyDescent="0.25">
      <c r="A10" s="182" t="s">
        <v>38</v>
      </c>
      <c r="B10" s="183">
        <v>882</v>
      </c>
      <c r="C10" s="184">
        <f t="shared" si="0"/>
        <v>1.5394550817726425E-2</v>
      </c>
      <c r="D10" s="183">
        <v>378</v>
      </c>
      <c r="E10" s="184">
        <f t="shared" si="0"/>
        <v>1.3286467486818981E-2</v>
      </c>
      <c r="F10" s="185">
        <f t="shared" si="1"/>
        <v>1260</v>
      </c>
      <c r="G10" s="184">
        <f t="shared" ref="G10" si="5">F10/F$19</f>
        <v>1.4695077149155033E-2</v>
      </c>
    </row>
    <row r="11" spans="1:9" x14ac:dyDescent="0.25">
      <c r="A11" s="54" t="s">
        <v>39</v>
      </c>
      <c r="B11" s="48">
        <v>87</v>
      </c>
      <c r="C11" s="59">
        <f t="shared" si="0"/>
        <v>1.5185101146736948E-3</v>
      </c>
      <c r="D11" s="48">
        <v>58</v>
      </c>
      <c r="E11" s="59">
        <f t="shared" si="0"/>
        <v>2.0386643233743411E-3</v>
      </c>
      <c r="F11" s="49">
        <f t="shared" si="1"/>
        <v>145</v>
      </c>
      <c r="G11" s="59">
        <f t="shared" ref="G11" si="6">F11/F$19</f>
        <v>1.6911001481170476E-3</v>
      </c>
    </row>
    <row r="12" spans="1:9" x14ac:dyDescent="0.25">
      <c r="A12" s="176" t="s">
        <v>40</v>
      </c>
      <c r="B12" s="177">
        <v>335</v>
      </c>
      <c r="C12" s="178">
        <f t="shared" si="0"/>
        <v>5.8471366484561813E-3</v>
      </c>
      <c r="D12" s="177">
        <v>74</v>
      </c>
      <c r="E12" s="178">
        <f t="shared" si="0"/>
        <v>2.6010544815465728E-3</v>
      </c>
      <c r="F12" s="177">
        <f t="shared" si="1"/>
        <v>409</v>
      </c>
      <c r="G12" s="178">
        <f t="shared" ref="G12" si="7">F12/F$19</f>
        <v>4.7700686936542926E-3</v>
      </c>
    </row>
    <row r="13" spans="1:9" x14ac:dyDescent="0.25">
      <c r="A13" s="179" t="s">
        <v>41</v>
      </c>
      <c r="B13" s="180">
        <v>46963</v>
      </c>
      <c r="C13" s="181">
        <f t="shared" si="0"/>
        <v>0.81969874155656008</v>
      </c>
      <c r="D13" s="180">
        <v>15606</v>
      </c>
      <c r="E13" s="181">
        <f t="shared" si="0"/>
        <v>0.54854130052724082</v>
      </c>
      <c r="F13" s="180">
        <f t="shared" si="1"/>
        <v>62569</v>
      </c>
      <c r="G13" s="181">
        <f t="shared" ref="G13" si="8">F13/F$19</f>
        <v>0.72972720805196922</v>
      </c>
    </row>
    <row r="14" spans="1:9" x14ac:dyDescent="0.25">
      <c r="A14" s="182" t="s">
        <v>42</v>
      </c>
      <c r="B14" s="183">
        <v>40384</v>
      </c>
      <c r="C14" s="184">
        <f t="shared" si="0"/>
        <v>0.70486795943658043</v>
      </c>
      <c r="D14" s="183">
        <v>13936</v>
      </c>
      <c r="E14" s="184">
        <f t="shared" si="0"/>
        <v>0.48984182776801405</v>
      </c>
      <c r="F14" s="185">
        <f t="shared" si="1"/>
        <v>54320</v>
      </c>
      <c r="G14" s="184">
        <f t="shared" ref="G14" si="9">F14/F$19</f>
        <v>0.63352110376357251</v>
      </c>
    </row>
    <row r="15" spans="1:9" x14ac:dyDescent="0.25">
      <c r="A15" s="51" t="s">
        <v>43</v>
      </c>
      <c r="B15" s="52">
        <v>2430</v>
      </c>
      <c r="C15" s="58">
        <f t="shared" si="0"/>
        <v>4.2413558375368719E-2</v>
      </c>
      <c r="D15" s="52">
        <v>968</v>
      </c>
      <c r="E15" s="58">
        <f t="shared" si="0"/>
        <v>3.4024604569420032E-2</v>
      </c>
      <c r="F15" s="53">
        <f t="shared" si="1"/>
        <v>3398</v>
      </c>
      <c r="G15" s="58">
        <f t="shared" ref="G15" si="10">F15/F$19</f>
        <v>3.9630057264149844E-2</v>
      </c>
    </row>
    <row r="16" spans="1:9" x14ac:dyDescent="0.25">
      <c r="A16" s="186" t="s">
        <v>44</v>
      </c>
      <c r="B16" s="187">
        <v>2574</v>
      </c>
      <c r="C16" s="188">
        <f t="shared" si="0"/>
        <v>4.492695442724242E-2</v>
      </c>
      <c r="D16" s="187">
        <v>419</v>
      </c>
      <c r="E16" s="188">
        <f t="shared" si="0"/>
        <v>1.4727592267135325E-2</v>
      </c>
      <c r="F16" s="189">
        <f t="shared" si="1"/>
        <v>2993</v>
      </c>
      <c r="G16" s="188">
        <f t="shared" ref="G16" si="11">F16/F$19</f>
        <v>3.4906639609064295E-2</v>
      </c>
      <c r="I16" s="93"/>
    </row>
    <row r="17" spans="1:7" x14ac:dyDescent="0.25">
      <c r="A17" s="176" t="s">
        <v>45</v>
      </c>
      <c r="B17" s="177">
        <v>29</v>
      </c>
      <c r="C17" s="178">
        <f t="shared" si="0"/>
        <v>5.0617003822456491E-4</v>
      </c>
      <c r="D17" s="177">
        <v>28</v>
      </c>
      <c r="E17" s="178">
        <f t="shared" si="0"/>
        <v>9.8418277680140608E-4</v>
      </c>
      <c r="F17" s="177">
        <f t="shared" si="1"/>
        <v>57</v>
      </c>
      <c r="G17" s="178">
        <f t="shared" ref="G17" si="12">F17/F$19</f>
        <v>6.6477729960463241E-4</v>
      </c>
    </row>
    <row r="18" spans="1:7" x14ac:dyDescent="0.25">
      <c r="A18" s="176" t="s">
        <v>46</v>
      </c>
      <c r="B18" s="177">
        <v>2</v>
      </c>
      <c r="C18" s="178">
        <f t="shared" si="0"/>
        <v>3.4908278498245859E-5</v>
      </c>
      <c r="D18" s="177">
        <v>2</v>
      </c>
      <c r="E18" s="178">
        <f t="shared" si="0"/>
        <v>7.0298769771529E-5</v>
      </c>
      <c r="F18" s="177">
        <v>2</v>
      </c>
      <c r="G18" s="178">
        <f t="shared" ref="G18" si="13">F18/F$19</f>
        <v>2.3325519284373068E-5</v>
      </c>
    </row>
    <row r="19" spans="1:7" x14ac:dyDescent="0.25">
      <c r="A19" s="192" t="s">
        <v>15</v>
      </c>
      <c r="B19" s="193">
        <f>B5+B6+B12+B13+B17+B18</f>
        <v>57293</v>
      </c>
      <c r="C19" s="194">
        <f t="shared" si="0"/>
        <v>1</v>
      </c>
      <c r="D19" s="193">
        <f t="shared" ref="D19" si="14">D5+D6+D12+D13+D17+D18</f>
        <v>28450</v>
      </c>
      <c r="E19" s="194">
        <f t="shared" si="0"/>
        <v>1</v>
      </c>
      <c r="F19" s="193">
        <f t="shared" si="1"/>
        <v>85743</v>
      </c>
      <c r="G19" s="194">
        <f t="shared" ref="G19" si="15">F19/F$19</f>
        <v>1</v>
      </c>
    </row>
    <row r="20" spans="1:7" x14ac:dyDescent="0.25">
      <c r="A20" s="60" t="s">
        <v>73</v>
      </c>
    </row>
    <row r="21" spans="1:7" x14ac:dyDescent="0.25">
      <c r="A21" s="60" t="s">
        <v>68</v>
      </c>
    </row>
    <row r="22" spans="1:7" x14ac:dyDescent="0.25">
      <c r="B22" s="57"/>
    </row>
    <row r="24" spans="1:7" x14ac:dyDescent="0.25">
      <c r="B24" s="57"/>
      <c r="D24" s="57"/>
    </row>
    <row r="25" spans="1:7" x14ac:dyDescent="0.25">
      <c r="B25" s="57"/>
    </row>
  </sheetData>
  <mergeCells count="5">
    <mergeCell ref="A3:A4"/>
    <mergeCell ref="B3:C3"/>
    <mergeCell ref="D3:E3"/>
    <mergeCell ref="F3:G3"/>
    <mergeCell ref="A1:G1"/>
  </mergeCells>
  <pageMargins left="0.7" right="0.7" top="0.75" bottom="0.75" header="0.3" footer="0.3"/>
  <pageSetup paperSize="9" orientation="portrait" verticalDpi="0" r:id="rId1"/>
  <ignoredErrors>
    <ignoredError sqref="D6 F5:F17 F19 C19:D19" formula="1"/>
  </ignoredErrors>
</worksheet>
</file>

<file path=docMetadata/LabelInfo.xml><?xml version="1.0" encoding="utf-8"?>
<clbl:labelList xmlns:clbl="http://schemas.microsoft.com/office/2020/mipLabelMetadata">
  <clbl:label id="{c8ed0d54-54d7-4498-9042-bf1d68447b7b}" enabled="1" method="Privileged" siteId="{7512341a-42c3-44bb-beee-e013048f1248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9</vt:i4>
      </vt:variant>
      <vt:variant>
        <vt:lpstr>Plages nommées</vt:lpstr>
      </vt:variant>
      <vt:variant>
        <vt:i4>1</vt:i4>
      </vt:variant>
    </vt:vector>
  </HeadingPairs>
  <TitlesOfParts>
    <vt:vector size="10" baseType="lpstr">
      <vt:lpstr>MV et ASI</vt:lpstr>
      <vt:lpstr>Evolution nb prest. MV et ASI</vt:lpstr>
      <vt:lpstr>Bénéficiaires par genre</vt:lpstr>
      <vt:lpstr>Montant MV</vt:lpstr>
      <vt:lpstr>Part MV dans pension globale</vt:lpstr>
      <vt:lpstr>Pyramide MV</vt:lpstr>
      <vt:lpstr>Effectifs L814</vt:lpstr>
      <vt:lpstr>Evolution L814 depuis 2000</vt:lpstr>
      <vt:lpstr>Résidence bénéficiaires L814-2</vt:lpstr>
      <vt:lpstr>'Montant MV'!Zone_d_impression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Z013107</dc:creator>
  <cp:lastModifiedBy>VAUVRAY Ludwig</cp:lastModifiedBy>
  <cp:lastPrinted>2024-02-14T15:04:44Z</cp:lastPrinted>
  <dcterms:created xsi:type="dcterms:W3CDTF">2022-09-05T14:01:34Z</dcterms:created>
  <dcterms:modified xsi:type="dcterms:W3CDTF">2024-07-23T09:58:22Z</dcterms:modified>
</cp:coreProperties>
</file>