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3\T1_RETRAITES\Tableaux PJ du recueil\"/>
    </mc:Choice>
  </mc:AlternateContent>
  <xr:revisionPtr revIDLastSave="0" documentId="13_ncr:1_{18B83DC7-963A-443E-A7F2-F40FACB3009F}" xr6:coauthVersionLast="47" xr6:coauthVersionMax="47" xr10:uidLastSave="{00000000-0000-0000-0000-000000000000}"/>
  <bookViews>
    <workbookView xWindow="-28920" yWindow="-120" windowWidth="29040" windowHeight="15840" xr2:uid="{AE441CEE-7C06-49EE-B463-951D35D18ABD}"/>
  </bookViews>
  <sheets>
    <sheet name="CSG " sheetId="1" r:id="rId1"/>
    <sheet name=" Assujettis CSG 2022-2023" sheetId="5" r:id="rId2"/>
    <sheet name=" Assujettis CSG 2021-2022" sheetId="4" r:id="rId3"/>
    <sheet name="Précomptes" sheetId="2" r:id="rId4"/>
  </sheets>
  <definedNames>
    <definedName name="TitreDate">#REF!</definedName>
    <definedName name="TitreRégion">#REF!</definedName>
    <definedName name="_xlnm.Print_Area" localSheetId="2">' Assujettis CSG 2021-2022'!#REF!</definedName>
    <definedName name="_xlnm.Print_Area" localSheetId="1">' Assujettis CSG 2022-2023'!#REF!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5" l="1"/>
  <c r="H11" i="5"/>
  <c r="E6" i="5"/>
  <c r="D6" i="5"/>
  <c r="J9" i="2"/>
  <c r="K9" i="2"/>
  <c r="I9" i="2"/>
  <c r="J8" i="2"/>
  <c r="K8" i="2"/>
  <c r="I8" i="2"/>
  <c r="J7" i="2"/>
  <c r="K7" i="2"/>
  <c r="I7" i="2"/>
  <c r="J6" i="2"/>
  <c r="K6" i="2"/>
  <c r="I6" i="2"/>
  <c r="J5" i="2"/>
  <c r="L5" i="2" s="1"/>
  <c r="K5" i="2"/>
  <c r="I5" i="2"/>
  <c r="J4" i="2"/>
  <c r="L4" i="2" s="1"/>
  <c r="K4" i="2"/>
  <c r="L6" i="2"/>
  <c r="M7" i="2"/>
  <c r="M8" i="2"/>
  <c r="I4" i="2"/>
  <c r="G14" i="4"/>
  <c r="E19" i="4"/>
  <c r="F19" i="4"/>
  <c r="D17" i="4"/>
  <c r="E17" i="4"/>
  <c r="H5" i="4"/>
  <c r="D6" i="4"/>
  <c r="E6" i="4"/>
  <c r="G18" i="4"/>
  <c r="C19" i="4" s="1"/>
  <c r="G16" i="4"/>
  <c r="F17" i="4" s="1"/>
  <c r="F14" i="4"/>
  <c r="E14" i="4"/>
  <c r="D14" i="4"/>
  <c r="C14" i="4"/>
  <c r="G13" i="4"/>
  <c r="H13" i="4" s="1"/>
  <c r="G12" i="4"/>
  <c r="H12" i="4" s="1"/>
  <c r="G11" i="4"/>
  <c r="G10" i="4"/>
  <c r="H10" i="4" s="1"/>
  <c r="G9" i="4"/>
  <c r="G7" i="4"/>
  <c r="F8" i="4" s="1"/>
  <c r="G5" i="4"/>
  <c r="F6" i="4" s="1"/>
  <c r="I8" i="5" l="1"/>
  <c r="F6" i="5"/>
  <c r="H9" i="5"/>
  <c r="G6" i="5"/>
  <c r="C15" i="5"/>
  <c r="D15" i="5"/>
  <c r="H10" i="5"/>
  <c r="H5" i="5"/>
  <c r="C13" i="5"/>
  <c r="E15" i="5"/>
  <c r="H7" i="5"/>
  <c r="C6" i="5"/>
  <c r="H8" i="5"/>
  <c r="F15" i="5"/>
  <c r="L8" i="2"/>
  <c r="L7" i="2"/>
  <c r="L9" i="2"/>
  <c r="I11" i="4"/>
  <c r="E15" i="4"/>
  <c r="H7" i="4"/>
  <c r="H9" i="4"/>
  <c r="I13" i="4"/>
  <c r="G6" i="4"/>
  <c r="C6" i="4"/>
  <c r="G8" i="4"/>
  <c r="C8" i="4"/>
  <c r="I12" i="4"/>
  <c r="G17" i="4"/>
  <c r="C17" i="4"/>
  <c r="D19" i="4"/>
  <c r="E8" i="4"/>
  <c r="F15" i="4"/>
  <c r="D8" i="4"/>
  <c r="H11" i="4"/>
  <c r="G19" i="4"/>
  <c r="I9" i="5" l="1"/>
  <c r="D13" i="5"/>
  <c r="F13" i="5"/>
  <c r="I12" i="5"/>
  <c r="G13" i="5"/>
  <c r="I7" i="5"/>
  <c r="E13" i="5"/>
  <c r="I11" i="5"/>
  <c r="I10" i="5"/>
  <c r="G15" i="4"/>
  <c r="I10" i="4"/>
  <c r="C15" i="4"/>
  <c r="D15" i="4"/>
  <c r="I14" i="4"/>
  <c r="I9" i="4"/>
  <c r="E14" i="2"/>
  <c r="D14" i="2"/>
  <c r="C14" i="2"/>
  <c r="B14" i="2"/>
  <c r="J11" i="1" l="1"/>
  <c r="G11" i="1"/>
  <c r="H11" i="1"/>
  <c r="I11" i="1"/>
  <c r="G10" i="1"/>
  <c r="J6" i="1"/>
  <c r="J5" i="1"/>
  <c r="I7" i="1"/>
  <c r="I6" i="1"/>
  <c r="I5" i="1"/>
  <c r="G7" i="1"/>
  <c r="G6" i="1"/>
  <c r="G5" i="1"/>
  <c r="I10" i="1"/>
  <c r="H10" i="1"/>
  <c r="E8" i="1"/>
  <c r="I9" i="1" s="1"/>
  <c r="D8" i="1"/>
  <c r="H9" i="1" s="1"/>
  <c r="C8" i="1"/>
  <c r="G9" i="1" s="1"/>
  <c r="J7" i="1"/>
  <c r="J9" i="1" l="1"/>
  <c r="J10" i="1"/>
</calcChain>
</file>

<file path=xl/sharedStrings.xml><?xml version="1.0" encoding="utf-8"?>
<sst xmlns="http://schemas.openxmlformats.org/spreadsheetml/2006/main" count="96" uniqueCount="61">
  <si>
    <t>Effectif de retraités au 31 décembre</t>
  </si>
  <si>
    <t>Évolution en %</t>
  </si>
  <si>
    <t>Assujettis à la CSG taux fort</t>
  </si>
  <si>
    <t>Assujettis à la CSG taux médian</t>
  </si>
  <si>
    <t>Assujettis à la CSG taux faible</t>
  </si>
  <si>
    <t>Exonérés de CSG</t>
  </si>
  <si>
    <t xml:space="preserve"> 31 décembre 2015</t>
  </si>
  <si>
    <t>-</t>
  </si>
  <si>
    <t xml:space="preserve"> 31 décembre 2016</t>
  </si>
  <si>
    <t xml:space="preserve"> 31 décembre 2017</t>
  </si>
  <si>
    <t xml:space="preserve"> 31 décembre 2018</t>
  </si>
  <si>
    <t xml:space="preserve"> 31 décembre 2020</t>
  </si>
  <si>
    <t xml:space="preserve"> 31 décembre 2019*</t>
  </si>
  <si>
    <t xml:space="preserve"> 31 décembre 2021</t>
  </si>
  <si>
    <r>
      <t>Champ : salariés et indépendants</t>
    </r>
    <r>
      <rPr>
        <sz val="9"/>
        <color theme="1"/>
        <rFont val="Arial"/>
        <family val="2"/>
      </rPr>
      <t xml:space="preserve">
(Source : SNSP TSTI)</t>
    </r>
  </si>
  <si>
    <r>
      <t>champ salariés</t>
    </r>
    <r>
      <rPr>
        <sz val="9"/>
        <color theme="1"/>
        <rFont val="Arial"/>
        <family val="2"/>
      </rPr>
      <t xml:space="preserve">
(Source : SNSP)</t>
    </r>
  </si>
  <si>
    <t xml:space="preserve"> 31 décembre 2022</t>
  </si>
  <si>
    <t>Précomptes</t>
  </si>
  <si>
    <t>Retraités assujettis au 31 décembre 2022</t>
  </si>
  <si>
    <t>CSG taux fort</t>
  </si>
  <si>
    <t>CSG taux médian</t>
  </si>
  <si>
    <t>CSG taux faible</t>
  </si>
  <si>
    <t>Contribution Additionnelle de Solidarité pour l'Autonomie (Casa)</t>
  </si>
  <si>
    <t>CRDS</t>
  </si>
  <si>
    <t xml:space="preserve">Total </t>
  </si>
  <si>
    <t>Cotisation maladie</t>
  </si>
  <si>
    <t>Évolution de la répartition des retraités du régime général selon le taux d'assujettissement à la CSG</t>
  </si>
  <si>
    <t>Source : Cnav / Sinergi pour les masses de précomptes et SNSP-TSTI pour les effectifs de retraités.</t>
  </si>
  <si>
    <t>Champ : Régime général (salariés, travailleurs indépendants et retraités gérés par la CAMR).</t>
  </si>
  <si>
    <t>Source : Cnav / Sinergi.</t>
  </si>
  <si>
    <t>Champ : Retraités du régime général (hors outils de gestion de la Sécurité sociale pour les indépendants jusqu'à fin 2018) au 31/12 de chaque année.</t>
  </si>
  <si>
    <t>* Rupture de série à la suite de l'intégration du régime des travailleurs indépendants au régime général.</t>
  </si>
  <si>
    <t xml:space="preserve">                Hors prélèvements effectués par les CGSS qui sont traités par la Cnam et hors régime local
                d'assurance maladie d'Alsace Moselle.</t>
  </si>
  <si>
    <t>Source : SNSP et SNSP -TSTI.</t>
  </si>
  <si>
    <t>Assujettissement</t>
  </si>
  <si>
    <t>Nombre total de retraités</t>
  </si>
  <si>
    <t>Exonérés</t>
  </si>
  <si>
    <t>Taux faible</t>
  </si>
  <si>
    <t>Taux médian</t>
  </si>
  <si>
    <t>Taux fort</t>
  </si>
  <si>
    <t>Nombre de retraités en paiement au 31/12/2021</t>
  </si>
  <si>
    <t>Sortants en 2022
 (décès ou suspendus)</t>
  </si>
  <si>
    <t>Retraités présents au 31/12/2021
et au 31/12/2022</t>
  </si>
  <si>
    <t>Situation assujetissement identique</t>
  </si>
  <si>
    <t>Passage de non assujetti à assujetti</t>
  </si>
  <si>
    <t>Nombre de retraités présents au 31/12/2021 et au 31/12/2022</t>
  </si>
  <si>
    <t>Entrants en 2022</t>
  </si>
  <si>
    <t>Nombre de retraités en paiement au 31/12/2022</t>
  </si>
  <si>
    <t>Source : SNSP-TSTI</t>
  </si>
  <si>
    <t>Champ : Retraités du régime général.</t>
  </si>
  <si>
    <t>Situation d’assujettissement</t>
  </si>
  <si>
    <t>des retraités en paiement au 31 décembre 2021 et au 31 décembre 2022</t>
  </si>
  <si>
    <t>Changement de situation des retraités à taux faible</t>
  </si>
  <si>
    <t>Changement de situation des retraités à taux médian</t>
  </si>
  <si>
    <t>Changement de situation des retraités à taux fort</t>
  </si>
  <si>
    <t xml:space="preserve"> 31 décembre 2023</t>
  </si>
  <si>
    <t>Les prélèvements sur les retraites en 2022 et 2023</t>
  </si>
  <si>
    <t>Nombre de retraités en paiement au 31/12/2023</t>
  </si>
  <si>
    <t>des retraités en paiement au 31 décembre 2022 et au 31 décembre 2023</t>
  </si>
  <si>
    <t>Évolution 
2023/2022</t>
  </si>
  <si>
    <t>Retraités assujettis au 31 décembre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</si>
</sst>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&quot; M€&quot;"/>
    <numFmt numFmtId="165" formatCode="_-* #,##0.00\ _€_-;\-* #,##0.00\ _€_-;_-* &quot;-&quot;??\ _€_-;_-@_-"/>
    <numFmt numFmtId="166" formatCode="_-* #,##0\ _€_-;\-* #,##0\ _€_-;_-* &quot;-&quot;??\ _€_-;_-@_-"/>
    <numFmt numFmtId="167" formatCode="0.0%"/>
    <numFmt numFmtId="168" formatCode="0.00%&quot;  &quot;"/>
    <numFmt numFmtId="169" formatCode="_-* #,##0_-;\-* #,##0_-;_-* &quot;-&quot;??_-;_-@_-"/>
    <numFmt numFmtId="170" formatCode="_-* #,##0.000\ _€_-;\-* #,##0.000\ _€_-;_-* &quot;-&quot;??\ _€_-;_-@_-"/>
    <numFmt numFmtId="171" formatCode="#,##0_ ;\-#,##0\ "/>
    <numFmt numFmtId="172" formatCode="#,##0.0&quot; M€ &quot;"/>
    <numFmt numFmtId="173" formatCode="0.0%&quot;  &quot;"/>
    <numFmt numFmtId="174" formatCode="#,##0.0,&quot; Md€ 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11"/>
      <color rgb="FFFF0000"/>
      <name val="Arial"/>
      <family val="2"/>
    </font>
    <font>
      <i/>
      <sz val="9"/>
      <color rgb="FF00567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i/>
      <sz val="1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2"/>
      <color rgb="FF005670"/>
      <name val="Arial"/>
      <family val="2"/>
    </font>
    <font>
      <sz val="10"/>
      <name val="Helv"/>
    </font>
    <font>
      <sz val="10"/>
      <name val="Courier"/>
    </font>
    <font>
      <i/>
      <sz val="11"/>
      <color rgb="FF005670"/>
      <name val="Calibri"/>
      <family val="2"/>
      <scheme val="minor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name val="Arial"/>
      <family val="2"/>
    </font>
    <font>
      <sz val="10"/>
      <color rgb="FF005670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4" fillId="0" borderId="0"/>
    <xf numFmtId="9" fontId="2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0" fontId="6" fillId="0" borderId="0" xfId="2" applyNumberFormat="1" applyFont="1" applyBorder="1" applyAlignment="1">
      <alignment vertical="center"/>
    </xf>
    <xf numFmtId="166" fontId="2" fillId="0" borderId="0" xfId="0" applyNumberFormat="1" applyFont="1"/>
    <xf numFmtId="166" fontId="6" fillId="0" borderId="0" xfId="2" applyNumberFormat="1" applyFont="1" applyBorder="1" applyAlignment="1">
      <alignment vertical="center"/>
    </xf>
    <xf numFmtId="166" fontId="9" fillId="0" borderId="0" xfId="1" applyNumberFormat="1" applyFont="1"/>
    <xf numFmtId="167" fontId="9" fillId="0" borderId="0" xfId="2" applyNumberFormat="1" applyFont="1"/>
    <xf numFmtId="165" fontId="2" fillId="0" borderId="0" xfId="0" applyNumberFormat="1" applyFont="1"/>
    <xf numFmtId="4" fontId="2" fillId="0" borderId="0" xfId="0" applyNumberFormat="1" applyFont="1"/>
    <xf numFmtId="10" fontId="2" fillId="0" borderId="0" xfId="0" applyNumberFormat="1" applyFont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0" borderId="0" xfId="0" applyFont="1" applyAlignment="1">
      <alignment vertical="center"/>
    </xf>
    <xf numFmtId="9" fontId="0" fillId="0" borderId="0" xfId="2" applyFont="1"/>
    <xf numFmtId="0" fontId="19" fillId="0" borderId="0" xfId="4" applyFont="1" applyAlignment="1">
      <alignment horizontal="left" vertical="center" wrapText="1"/>
    </xf>
    <xf numFmtId="168" fontId="17" fillId="0" borderId="0" xfId="6" applyNumberFormat="1" applyFont="1" applyFill="1" applyBorder="1" applyAlignment="1">
      <alignment vertical="center"/>
    </xf>
    <xf numFmtId="168" fontId="20" fillId="0" borderId="0" xfId="4" applyNumberFormat="1" applyFont="1" applyAlignment="1">
      <alignment horizontal="center" vertical="center" wrapText="1"/>
    </xf>
    <xf numFmtId="165" fontId="0" fillId="0" borderId="0" xfId="8" applyFont="1"/>
    <xf numFmtId="170" fontId="0" fillId="0" borderId="0" xfId="0" applyNumberFormat="1"/>
    <xf numFmtId="4" fontId="0" fillId="0" borderId="0" xfId="0" applyNumberFormat="1"/>
    <xf numFmtId="0" fontId="0" fillId="0" borderId="0" xfId="0"/>
    <xf numFmtId="0" fontId="0" fillId="0" borderId="0" xfId="0"/>
    <xf numFmtId="0" fontId="11" fillId="0" borderId="0" xfId="0" applyFont="1" applyAlignment="1">
      <alignment horizontal="justify" vertical="center"/>
    </xf>
    <xf numFmtId="9" fontId="2" fillId="0" borderId="0" xfId="2" applyFont="1"/>
    <xf numFmtId="0" fontId="6" fillId="0" borderId="0" xfId="0" applyFont="1"/>
    <xf numFmtId="171" fontId="6" fillId="0" borderId="5" xfId="1" applyNumberFormat="1" applyFont="1" applyBorder="1" applyAlignment="1">
      <alignment horizontal="right" vertical="center" wrapText="1"/>
    </xf>
    <xf numFmtId="171" fontId="6" fillId="0" borderId="5" xfId="1" applyNumberFormat="1" applyFont="1" applyBorder="1" applyAlignment="1">
      <alignment horizontal="right" vertical="center"/>
    </xf>
    <xf numFmtId="171" fontId="4" fillId="0" borderId="5" xfId="0" applyNumberFormat="1" applyFont="1" applyBorder="1" applyAlignment="1">
      <alignment horizontal="right" vertical="center"/>
    </xf>
    <xf numFmtId="9" fontId="26" fillId="0" borderId="10" xfId="2" applyFont="1" applyBorder="1" applyAlignment="1">
      <alignment horizontal="right" vertical="center" wrapText="1"/>
    </xf>
    <xf numFmtId="167" fontId="28" fillId="0" borderId="0" xfId="2" applyNumberFormat="1" applyFont="1" applyBorder="1" applyAlignment="1">
      <alignment horizontal="center" vertical="center"/>
    </xf>
    <xf numFmtId="167" fontId="26" fillId="0" borderId="0" xfId="2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right" vertical="center"/>
    </xf>
    <xf numFmtId="9" fontId="26" fillId="0" borderId="10" xfId="2" applyFont="1" applyBorder="1" applyAlignment="1">
      <alignment horizontal="right" vertical="center"/>
    </xf>
    <xf numFmtId="9" fontId="6" fillId="0" borderId="0" xfId="2" applyFont="1"/>
    <xf numFmtId="0" fontId="6" fillId="0" borderId="0" xfId="0" applyFont="1" applyFill="1" applyBorder="1"/>
    <xf numFmtId="0" fontId="29" fillId="0" borderId="0" xfId="0" applyFont="1"/>
    <xf numFmtId="0" fontId="6" fillId="0" borderId="0" xfId="0" applyFont="1" applyBorder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/>
    </xf>
    <xf numFmtId="167" fontId="6" fillId="0" borderId="0" xfId="0" applyNumberFormat="1" applyFont="1"/>
    <xf numFmtId="9" fontId="6" fillId="0" borderId="0" xfId="0" applyNumberFormat="1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164" fontId="5" fillId="3" borderId="1" xfId="3" applyNumberFormat="1" applyFont="1" applyFill="1" applyBorder="1" applyAlignment="1">
      <alignment horizontal="center" vertical="center" wrapText="1"/>
    </xf>
    <xf numFmtId="166" fontId="4" fillId="3" borderId="4" xfId="1" applyNumberFormat="1" applyFont="1" applyFill="1" applyBorder="1" applyAlignment="1">
      <alignment vertical="center"/>
    </xf>
    <xf numFmtId="166" fontId="4" fillId="3" borderId="4" xfId="1" applyNumberFormat="1" applyFont="1" applyFill="1" applyBorder="1" applyAlignment="1">
      <alignment horizontal="center" vertical="center"/>
    </xf>
    <xf numFmtId="10" fontId="4" fillId="3" borderId="4" xfId="2" applyNumberFormat="1" applyFont="1" applyFill="1" applyBorder="1" applyAlignment="1">
      <alignment vertical="center"/>
    </xf>
    <xf numFmtId="164" fontId="8" fillId="4" borderId="1" xfId="3" applyNumberFormat="1" applyFont="1" applyFill="1" applyBorder="1" applyAlignment="1">
      <alignment horizontal="center" vertical="center" wrapText="1"/>
    </xf>
    <xf numFmtId="166" fontId="6" fillId="4" borderId="4" xfId="1" applyNumberFormat="1" applyFont="1" applyFill="1" applyBorder="1" applyAlignment="1">
      <alignment vertical="center"/>
    </xf>
    <xf numFmtId="10" fontId="6" fillId="4" borderId="4" xfId="2" applyNumberFormat="1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0" fillId="5" borderId="4" xfId="0" applyFont="1" applyFill="1" applyBorder="1" applyAlignment="1">
      <alignment horizontal="center" vertical="center" wrapText="1"/>
    </xf>
    <xf numFmtId="171" fontId="4" fillId="3" borderId="5" xfId="1" applyNumberFormat="1" applyFont="1" applyFill="1" applyBorder="1" applyAlignment="1">
      <alignment horizontal="right" vertical="center" wrapText="1"/>
    </xf>
    <xf numFmtId="171" fontId="4" fillId="3" borderId="5" xfId="1" applyNumberFormat="1" applyFont="1" applyFill="1" applyBorder="1" applyAlignment="1">
      <alignment horizontal="right" vertical="center"/>
    </xf>
    <xf numFmtId="171" fontId="4" fillId="3" borderId="5" xfId="0" applyNumberFormat="1" applyFont="1" applyFill="1" applyBorder="1" applyAlignment="1">
      <alignment horizontal="right" vertical="center"/>
    </xf>
    <xf numFmtId="9" fontId="27" fillId="3" borderId="10" xfId="2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71" fontId="6" fillId="6" borderId="10" xfId="1" applyNumberFormat="1" applyFont="1" applyFill="1" applyBorder="1" applyAlignment="1">
      <alignment horizontal="right" vertical="center" wrapText="1"/>
    </xf>
    <xf numFmtId="171" fontId="6" fillId="6" borderId="10" xfId="1" applyNumberFormat="1" applyFont="1" applyFill="1" applyBorder="1" applyAlignment="1">
      <alignment horizontal="right" vertical="center"/>
    </xf>
    <xf numFmtId="171" fontId="4" fillId="6" borderId="10" xfId="0" applyNumberFormat="1" applyFont="1" applyFill="1" applyBorder="1" applyAlignment="1">
      <alignment horizontal="right" vertical="center"/>
    </xf>
    <xf numFmtId="3" fontId="6" fillId="6" borderId="4" xfId="0" applyNumberFormat="1" applyFont="1" applyFill="1" applyBorder="1" applyAlignment="1">
      <alignment horizontal="right" vertical="center"/>
    </xf>
    <xf numFmtId="3" fontId="13" fillId="6" borderId="4" xfId="0" applyNumberFormat="1" applyFont="1" applyFill="1" applyBorder="1" applyAlignment="1">
      <alignment horizontal="right" vertical="center"/>
    </xf>
    <xf numFmtId="171" fontId="4" fillId="6" borderId="4" xfId="0" applyNumberFormat="1" applyFont="1" applyFill="1" applyBorder="1" applyAlignment="1">
      <alignment horizontal="right" vertical="center"/>
    </xf>
    <xf numFmtId="166" fontId="4" fillId="6" borderId="5" xfId="1" applyNumberFormat="1" applyFont="1" applyFill="1" applyBorder="1" applyAlignment="1">
      <alignment horizontal="right" vertical="center" wrapText="1"/>
    </xf>
    <xf numFmtId="9" fontId="27" fillId="6" borderId="10" xfId="2" applyFont="1" applyFill="1" applyBorder="1" applyAlignment="1">
      <alignment horizontal="right" vertical="center" wrapText="1"/>
    </xf>
    <xf numFmtId="3" fontId="6" fillId="4" borderId="4" xfId="0" applyNumberFormat="1" applyFont="1" applyFill="1" applyBorder="1" applyAlignment="1">
      <alignment horizontal="right" vertical="center"/>
    </xf>
    <xf numFmtId="171" fontId="4" fillId="4" borderId="4" xfId="0" applyNumberFormat="1" applyFont="1" applyFill="1" applyBorder="1" applyAlignment="1">
      <alignment horizontal="right" vertical="center"/>
    </xf>
    <xf numFmtId="3" fontId="13" fillId="4" borderId="4" xfId="0" applyNumberFormat="1" applyFont="1" applyFill="1" applyBorder="1" applyAlignment="1">
      <alignment horizontal="right" vertical="center"/>
    </xf>
    <xf numFmtId="171" fontId="4" fillId="4" borderId="5" xfId="0" applyNumberFormat="1" applyFont="1" applyFill="1" applyBorder="1" applyAlignment="1">
      <alignment horizontal="right" vertical="center" wrapText="1"/>
    </xf>
    <xf numFmtId="171" fontId="4" fillId="4" borderId="5" xfId="0" applyNumberFormat="1" applyFont="1" applyFill="1" applyBorder="1" applyAlignment="1">
      <alignment horizontal="right" vertical="center"/>
    </xf>
    <xf numFmtId="9" fontId="27" fillId="4" borderId="10" xfId="2" applyFont="1" applyFill="1" applyBorder="1" applyAlignment="1">
      <alignment horizontal="right" vertical="center" wrapText="1"/>
    </xf>
    <xf numFmtId="167" fontId="26" fillId="6" borderId="5" xfId="2" applyNumberFormat="1" applyFont="1" applyFill="1" applyBorder="1" applyAlignment="1">
      <alignment horizontal="center" vertical="center"/>
    </xf>
    <xf numFmtId="167" fontId="26" fillId="6" borderId="10" xfId="2" applyNumberFormat="1" applyFont="1" applyFill="1" applyBorder="1" applyAlignment="1">
      <alignment horizontal="center" vertical="center"/>
    </xf>
    <xf numFmtId="167" fontId="26" fillId="6" borderId="4" xfId="2" applyNumberFormat="1" applyFont="1" applyFill="1" applyBorder="1" applyAlignment="1">
      <alignment horizontal="center" vertical="center"/>
    </xf>
    <xf numFmtId="167" fontId="26" fillId="7" borderId="4" xfId="2" applyNumberFormat="1" applyFont="1" applyFill="1" applyBorder="1" applyAlignment="1">
      <alignment horizontal="center" vertical="center"/>
    </xf>
    <xf numFmtId="0" fontId="20" fillId="5" borderId="4" xfId="4" applyFont="1" applyFill="1" applyBorder="1" applyAlignment="1">
      <alignment horizontal="center" vertical="center" wrapText="1"/>
    </xf>
    <xf numFmtId="168" fontId="20" fillId="5" borderId="4" xfId="4" applyNumberFormat="1" applyFont="1" applyFill="1" applyBorder="1" applyAlignment="1">
      <alignment horizontal="center" vertical="center" wrapText="1"/>
    </xf>
    <xf numFmtId="0" fontId="20" fillId="5" borderId="4" xfId="4" applyFont="1" applyFill="1" applyBorder="1" applyAlignment="1">
      <alignment vertical="center"/>
    </xf>
    <xf numFmtId="0" fontId="20" fillId="5" borderId="4" xfId="4" applyFont="1" applyFill="1" applyBorder="1" applyAlignment="1">
      <alignment vertical="center" wrapText="1"/>
    </xf>
    <xf numFmtId="0" fontId="20" fillId="5" borderId="1" xfId="4" applyFont="1" applyFill="1" applyBorder="1" applyAlignment="1">
      <alignment horizontal="center" vertical="center" wrapText="1"/>
    </xf>
    <xf numFmtId="172" fontId="16" fillId="3" borderId="4" xfId="5" applyNumberFormat="1" applyFont="1" applyFill="1" applyBorder="1" applyAlignment="1">
      <alignment vertical="center"/>
    </xf>
    <xf numFmtId="173" fontId="17" fillId="3" borderId="4" xfId="6" applyNumberFormat="1" applyFont="1" applyFill="1" applyBorder="1" applyAlignment="1">
      <alignment vertical="center"/>
    </xf>
    <xf numFmtId="169" fontId="16" fillId="3" borderId="4" xfId="7" applyNumberFormat="1" applyFont="1" applyFill="1" applyBorder="1" applyAlignment="1">
      <alignment vertical="center"/>
    </xf>
    <xf numFmtId="174" fontId="16" fillId="3" borderId="4" xfId="5" applyNumberFormat="1" applyFont="1" applyFill="1" applyBorder="1" applyAlignment="1">
      <alignment vertical="center"/>
    </xf>
    <xf numFmtId="172" fontId="16" fillId="6" borderId="4" xfId="5" applyNumberFormat="1" applyFont="1" applyFill="1" applyBorder="1" applyAlignment="1">
      <alignment vertical="center"/>
    </xf>
    <xf numFmtId="173" fontId="17" fillId="6" borderId="4" xfId="6" applyNumberFormat="1" applyFont="1" applyFill="1" applyBorder="1" applyAlignment="1">
      <alignment vertical="center"/>
    </xf>
    <xf numFmtId="169" fontId="16" fillId="6" borderId="4" xfId="7" applyNumberFormat="1" applyFont="1" applyFill="1" applyBorder="1" applyAlignment="1">
      <alignment vertical="center"/>
    </xf>
    <xf numFmtId="172" fontId="14" fillId="6" borderId="4" xfId="5" applyNumberFormat="1" applyFont="1" applyFill="1" applyBorder="1" applyAlignment="1">
      <alignment vertical="center"/>
    </xf>
    <xf numFmtId="173" fontId="18" fillId="6" borderId="4" xfId="6" applyNumberFormat="1" applyFont="1" applyFill="1" applyBorder="1" applyAlignment="1">
      <alignment vertical="center"/>
    </xf>
    <xf numFmtId="174" fontId="16" fillId="6" borderId="4" xfId="5" applyNumberFormat="1" applyFont="1" applyFill="1" applyBorder="1" applyAlignment="1">
      <alignment vertical="center"/>
    </xf>
    <xf numFmtId="174" fontId="14" fillId="6" borderId="4" xfId="5" applyNumberFormat="1" applyFont="1" applyFill="1" applyBorder="1" applyAlignment="1">
      <alignment vertical="center"/>
    </xf>
    <xf numFmtId="0" fontId="20" fillId="5" borderId="4" xfId="4" applyFont="1" applyFill="1" applyBorder="1" applyAlignment="1">
      <alignment horizontal="center" vertical="center"/>
    </xf>
    <xf numFmtId="167" fontId="2" fillId="0" borderId="0" xfId="2" applyNumberFormat="1" applyFont="1"/>
    <xf numFmtId="1" fontId="0" fillId="0" borderId="0" xfId="2" applyNumberFormat="1" applyFont="1"/>
    <xf numFmtId="167" fontId="0" fillId="0" borderId="0" xfId="2" applyNumberFormat="1" applyFont="1"/>
    <xf numFmtId="167" fontId="11" fillId="0" borderId="0" xfId="2" applyNumberFormat="1" applyFont="1" applyAlignment="1">
      <alignment horizontal="left" vertical="center"/>
    </xf>
    <xf numFmtId="167" fontId="26" fillId="4" borderId="10" xfId="2" applyNumberFormat="1" applyFont="1" applyFill="1" applyBorder="1" applyAlignment="1">
      <alignment horizontal="center" vertical="center"/>
    </xf>
    <xf numFmtId="167" fontId="26" fillId="4" borderId="5" xfId="2" applyNumberFormat="1" applyFont="1" applyFill="1" applyBorder="1" applyAlignment="1">
      <alignment horizontal="center" vertical="center"/>
    </xf>
    <xf numFmtId="167" fontId="26" fillId="4" borderId="4" xfId="2" applyNumberFormat="1" applyFont="1" applyFill="1" applyBorder="1" applyAlignment="1">
      <alignment horizontal="center" vertical="center"/>
    </xf>
    <xf numFmtId="171" fontId="6" fillId="3" borderId="10" xfId="1" applyNumberFormat="1" applyFont="1" applyFill="1" applyBorder="1" applyAlignment="1">
      <alignment horizontal="right" vertical="center" wrapText="1"/>
    </xf>
    <xf numFmtId="171" fontId="6" fillId="3" borderId="10" xfId="1" applyNumberFormat="1" applyFont="1" applyFill="1" applyBorder="1" applyAlignment="1">
      <alignment horizontal="right" vertical="center"/>
    </xf>
    <xf numFmtId="171" fontId="4" fillId="3" borderId="10" xfId="0" applyNumberFormat="1" applyFont="1" applyFill="1" applyBorder="1" applyAlignment="1">
      <alignment horizontal="right" vertical="center"/>
    </xf>
    <xf numFmtId="3" fontId="6" fillId="3" borderId="4" xfId="0" applyNumberFormat="1" applyFont="1" applyFill="1" applyBorder="1" applyAlignment="1">
      <alignment horizontal="right" vertical="center"/>
    </xf>
    <xf numFmtId="171" fontId="4" fillId="3" borderId="4" xfId="0" applyNumberFormat="1" applyFont="1" applyFill="1" applyBorder="1" applyAlignment="1">
      <alignment horizontal="right" vertical="center"/>
    </xf>
    <xf numFmtId="3" fontId="13" fillId="3" borderId="4" xfId="0" applyNumberFormat="1" applyFont="1" applyFill="1" applyBorder="1" applyAlignment="1">
      <alignment horizontal="right" vertical="center"/>
    </xf>
    <xf numFmtId="171" fontId="4" fillId="3" borderId="5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/>
    </xf>
    <xf numFmtId="166" fontId="4" fillId="3" borderId="5" xfId="1" applyNumberFormat="1" applyFont="1" applyFill="1" applyBorder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30" fillId="5" borderId="1" xfId="0" applyFont="1" applyFill="1" applyBorder="1" applyAlignment="1">
      <alignment horizontal="center" vertical="center"/>
    </xf>
    <xf numFmtId="0" fontId="30" fillId="5" borderId="2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3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30" fillId="5" borderId="7" xfId="0" applyFont="1" applyFill="1" applyBorder="1" applyAlignment="1">
      <alignment horizontal="center" vertical="center" wrapText="1"/>
    </xf>
    <xf numFmtId="0" fontId="30" fillId="5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30" fillId="5" borderId="1" xfId="0" applyFont="1" applyFill="1" applyBorder="1" applyAlignment="1">
      <alignment horizontal="center"/>
    </xf>
    <xf numFmtId="0" fontId="30" fillId="5" borderId="2" xfId="0" applyFont="1" applyFill="1" applyBorder="1" applyAlignment="1">
      <alignment horizontal="center"/>
    </xf>
    <xf numFmtId="0" fontId="30" fillId="5" borderId="3" xfId="0" applyFont="1" applyFill="1" applyBorder="1" applyAlignment="1">
      <alignment horizontal="center"/>
    </xf>
    <xf numFmtId="0" fontId="30" fillId="5" borderId="5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</cellXfs>
  <cellStyles count="13">
    <cellStyle name="Milliers" xfId="1" builtinId="3"/>
    <cellStyle name="Milliers 2" xfId="7" xr:uid="{614A8A0B-BDC0-4C9C-9E94-36F0542C9FFB}"/>
    <cellStyle name="Milliers 2 2" xfId="8" xr:uid="{ABDD4A67-A9EE-406A-875E-A45E03470AF6}"/>
    <cellStyle name="Milliers 3" xfId="12" xr:uid="{EAEFAEDA-828D-46B5-9B91-4753F8A794B0}"/>
    <cellStyle name="Monétaire 2" xfId="5" xr:uid="{8737D2A3-D123-48BF-A2BB-5D2BF63B5A7B}"/>
    <cellStyle name="Monétaire 2 2" xfId="9" xr:uid="{608FA770-F5AA-4B0F-ABF4-9F67E9ABF278}"/>
    <cellStyle name="Normal" xfId="0" builtinId="0"/>
    <cellStyle name="Normal 2" xfId="3" xr:uid="{5311C54F-036D-4483-8D6A-5903F52292F7}"/>
    <cellStyle name="Normal 2 2" xfId="4" xr:uid="{9878FCC9-494E-4D31-843E-9C55883CF160}"/>
    <cellStyle name="Normal 2 3" xfId="10" xr:uid="{36C710D4-C3D7-43C5-BEDC-A13280198414}"/>
    <cellStyle name="Pourcentage" xfId="2" builtinId="5"/>
    <cellStyle name="Pourcentage 2" xfId="6" xr:uid="{A0332BD3-86DE-4B68-96D3-09DD605EE97E}"/>
    <cellStyle name="Pourcentage 3" xfId="11" xr:uid="{6C42858A-B3CB-4BEE-B5C5-A231493C28E1}"/>
  </cellStyles>
  <dxfs count="0"/>
  <tableStyles count="0" defaultTableStyle="TableStyleMedium2" defaultPivotStyle="PivotStyleLight16"/>
  <colors>
    <mruColors>
      <color rgb="FF005670"/>
      <color rgb="FFC6E0B4"/>
      <color rgb="FFA9D08E"/>
      <color rgb="FFA96C8E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'CSG '!$B$4</c:f>
              <c:strCache>
                <c:ptCount val="1"/>
                <c:pt idx="0">
                  <c:v> 31 décembre 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'CSG '!$C$4:$F$4</c:f>
              <c:numCache>
                <c:formatCode>_-* #\ ##0\ _€_-;\-* #\ ##0\ _€_-;_-* "-"??\ _€_-;_-@_-</c:formatCode>
                <c:ptCount val="4"/>
                <c:pt idx="0">
                  <c:v>8032750</c:v>
                </c:pt>
                <c:pt idx="1">
                  <c:v>0</c:v>
                </c:pt>
                <c:pt idx="2">
                  <c:v>1827631</c:v>
                </c:pt>
                <c:pt idx="3">
                  <c:v>3994451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FE-4BD4-8D4B-367AAF9C997E}"/>
            </c:ext>
          </c:extLst>
        </c:ser>
        <c:ser>
          <c:idx val="2"/>
          <c:order val="1"/>
          <c:tx>
            <c:strRef>
              <c:f>'CSG '!$B$5</c:f>
              <c:strCache>
                <c:ptCount val="1"/>
                <c:pt idx="0">
                  <c:v> 31 décembre 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'CSG '!$C$5:$F$5</c:f>
              <c:numCache>
                <c:formatCode>_-* #\ ##0\ _€_-;\-* #\ ##0\ _€_-;_-* "-"??\ _€_-;_-@_-</c:formatCode>
                <c:ptCount val="4"/>
                <c:pt idx="0">
                  <c:v>7978770</c:v>
                </c:pt>
                <c:pt idx="1">
                  <c:v>0</c:v>
                </c:pt>
                <c:pt idx="2">
                  <c:v>1801447</c:v>
                </c:pt>
                <c:pt idx="3">
                  <c:v>4244421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FE-4BD4-8D4B-367AAF9C997E}"/>
            </c:ext>
          </c:extLst>
        </c:ser>
        <c:ser>
          <c:idx val="1"/>
          <c:order val="2"/>
          <c:tx>
            <c:strRef>
              <c:f>'CSG '!$B$6</c:f>
              <c:strCache>
                <c:ptCount val="1"/>
                <c:pt idx="0">
                  <c:v> 31 décembre 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'CSG '!$C$6:$F$6</c:f>
              <c:numCache>
                <c:formatCode>_-* #\ ##0\ _€_-;\-* #\ ##0\ _€_-;_-* "-"??\ _€_-;_-@_-</c:formatCode>
                <c:ptCount val="4"/>
                <c:pt idx="0">
                  <c:v>8155223</c:v>
                </c:pt>
                <c:pt idx="1">
                  <c:v>0</c:v>
                </c:pt>
                <c:pt idx="2">
                  <c:v>1796233</c:v>
                </c:pt>
                <c:pt idx="3">
                  <c:v>4188078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FE-4BD4-8D4B-367AAF9C997E}"/>
            </c:ext>
          </c:extLst>
        </c:ser>
        <c:ser>
          <c:idx val="0"/>
          <c:order val="3"/>
          <c:tx>
            <c:strRef>
              <c:f>'CSG '!$B$7</c:f>
              <c:strCache>
                <c:ptCount val="1"/>
                <c:pt idx="0">
                  <c:v> 31 décembre 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'CSG '!$C$7:$F$7</c:f>
              <c:numCache>
                <c:formatCode>_-* #\ ##0\ _€_-;\-* #\ ##0\ _€_-;_-* "-"??\ _€_-;_-@_-</c:formatCode>
                <c:ptCount val="4"/>
                <c:pt idx="0">
                  <c:v>8379532</c:v>
                </c:pt>
                <c:pt idx="1">
                  <c:v>0</c:v>
                </c:pt>
                <c:pt idx="2">
                  <c:v>1782042</c:v>
                </c:pt>
                <c:pt idx="3">
                  <c:v>4190846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FE-4BD4-8D4B-367AAF9C997E}"/>
            </c:ext>
          </c:extLst>
        </c:ser>
        <c:ser>
          <c:idx val="3"/>
          <c:order val="4"/>
          <c:tx>
            <c:strRef>
              <c:f>'CSG '!$B$8</c:f>
              <c:strCache>
                <c:ptCount val="1"/>
                <c:pt idx="0">
                  <c:v> 31 décembre 2019*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'CSG '!$C$3:$F$3</c:f>
              <c:strCache>
                <c:ptCount val="4"/>
                <c:pt idx="0">
                  <c:v>Assujettis à la CSG taux fort</c:v>
                </c:pt>
                <c:pt idx="1">
                  <c:v>Assujettis à la CSG taux médian</c:v>
                </c:pt>
                <c:pt idx="2">
                  <c:v>Assujettis à la CSG taux faible</c:v>
                </c:pt>
                <c:pt idx="3">
                  <c:v>Exonérés de CSG</c:v>
                </c:pt>
              </c:strCache>
            </c:strRef>
          </c:cat>
          <c:val>
            <c:numRef>
              <c:f>'CSG '!$C$8:$F$8</c:f>
              <c:numCache>
                <c:formatCode>_-* #\ ##0\ _€_-;\-* #\ ##0\ _€_-;_-* "-"??\ _€_-;_-@_-</c:formatCode>
                <c:ptCount val="4"/>
                <c:pt idx="0">
                  <c:v>4532664</c:v>
                </c:pt>
                <c:pt idx="1">
                  <c:v>3728324</c:v>
                </c:pt>
                <c:pt idx="2">
                  <c:v>2182492</c:v>
                </c:pt>
                <c:pt idx="3">
                  <c:v>4267357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FE-4BD4-8D4B-367AAF9C997E}"/>
            </c:ext>
          </c:extLst>
        </c:ser>
        <c:ser>
          <c:idx val="5"/>
          <c:order val="5"/>
          <c:tx>
            <c:strRef>
              <c:f>'CSG '!$B$9</c:f>
              <c:strCache>
                <c:ptCount val="1"/>
                <c:pt idx="0">
                  <c:v> 31 décembre 2020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'CSG '!$C$3:$F$3</c:f>
              <c:strCache>
                <c:ptCount val="4"/>
                <c:pt idx="0">
                  <c:v>Assujettis à la CSG taux fort</c:v>
                </c:pt>
                <c:pt idx="1">
                  <c:v>Assujettis à la CSG taux médian</c:v>
                </c:pt>
                <c:pt idx="2">
                  <c:v>Assujettis à la CSG taux faible</c:v>
                </c:pt>
                <c:pt idx="3">
                  <c:v>Exonérés de CSG</c:v>
                </c:pt>
              </c:strCache>
            </c:strRef>
          </c:cat>
          <c:val>
            <c:numRef>
              <c:f>'CSG '!$C$9:$F$9</c:f>
              <c:numCache>
                <c:formatCode>_-* #\ ##0\ _€_-;\-* #\ ##0\ _€_-;_-* "-"??\ _€_-;_-@_-</c:formatCode>
                <c:ptCount val="4"/>
                <c:pt idx="0">
                  <c:v>4349986</c:v>
                </c:pt>
                <c:pt idx="1">
                  <c:v>3794995</c:v>
                </c:pt>
                <c:pt idx="2">
                  <c:v>2352703</c:v>
                </c:pt>
                <c:pt idx="3">
                  <c:v>4253004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FE-4BD4-8D4B-367AAF9C997E}"/>
            </c:ext>
          </c:extLst>
        </c:ser>
        <c:ser>
          <c:idx val="6"/>
          <c:order val="6"/>
          <c:tx>
            <c:strRef>
              <c:f>'CSG '!$B$10</c:f>
              <c:strCache>
                <c:ptCount val="1"/>
                <c:pt idx="0">
                  <c:v> 31 décembre 2021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'CSG '!$C$3:$F$3</c:f>
              <c:strCache>
                <c:ptCount val="4"/>
                <c:pt idx="0">
                  <c:v>Assujettis à la CSG taux fort</c:v>
                </c:pt>
                <c:pt idx="1">
                  <c:v>Assujettis à la CSG taux médian</c:v>
                </c:pt>
                <c:pt idx="2">
                  <c:v>Assujettis à la CSG taux faible</c:v>
                </c:pt>
                <c:pt idx="3">
                  <c:v>Exonérés de CSG</c:v>
                </c:pt>
              </c:strCache>
            </c:strRef>
          </c:cat>
          <c:val>
            <c:numRef>
              <c:f>'CSG '!$C$10:$F$10</c:f>
              <c:numCache>
                <c:formatCode>_-* #\ ##0\ _€_-;\-* #\ ##0\ _€_-;_-* "-"??\ _€_-;_-@_-</c:formatCode>
                <c:ptCount val="4"/>
                <c:pt idx="0">
                  <c:v>4340507</c:v>
                </c:pt>
                <c:pt idx="1">
                  <c:v>3958480</c:v>
                </c:pt>
                <c:pt idx="2">
                  <c:v>2330265</c:v>
                </c:pt>
                <c:pt idx="3">
                  <c:v>4255306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FE-4BD4-8D4B-367AAF9C997E}"/>
            </c:ext>
          </c:extLst>
        </c:ser>
        <c:ser>
          <c:idx val="7"/>
          <c:order val="7"/>
          <c:tx>
            <c:strRef>
              <c:f>'CSG '!$B$11</c:f>
              <c:strCache>
                <c:ptCount val="1"/>
                <c:pt idx="0">
                  <c:v> 31 décembre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'CSG '!$C$11:$F$11</c:f>
              <c:numCache>
                <c:formatCode>_-* #\ ##0\ _€_-;\-* #\ ##0\ _€_-;_-* "-"??\ _€_-;_-@_-</c:formatCode>
                <c:ptCount val="4"/>
                <c:pt idx="0">
                  <c:v>4550497</c:v>
                </c:pt>
                <c:pt idx="1">
                  <c:v>4034282</c:v>
                </c:pt>
                <c:pt idx="2">
                  <c:v>2296405</c:v>
                </c:pt>
                <c:pt idx="3">
                  <c:v>4167987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A5-4E67-841C-72985384DA8C}"/>
            </c:ext>
          </c:extLst>
        </c:ser>
        <c:ser>
          <c:idx val="8"/>
          <c:order val="8"/>
          <c:tx>
            <c:strRef>
              <c:f>'CSG '!$B$12</c:f>
              <c:strCache>
                <c:ptCount val="1"/>
                <c:pt idx="0">
                  <c:v> 31 décembre 2023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'CSG '!$C$12:$F$12</c:f>
              <c:numCache>
                <c:formatCode>_-* #\ ##0\ _€_-;\-* #\ ##0\ _€_-;_-* "-"??\ _€_-;_-@_-</c:formatCode>
                <c:ptCount val="4"/>
                <c:pt idx="0">
                  <c:v>4595688</c:v>
                </c:pt>
                <c:pt idx="1">
                  <c:v>4153043</c:v>
                </c:pt>
                <c:pt idx="2">
                  <c:v>2272799</c:v>
                </c:pt>
                <c:pt idx="3">
                  <c:v>4230409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E-485E-A8AB-72DDBAA8E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880832"/>
        <c:axId val="299882368"/>
      </c:barChart>
      <c:catAx>
        <c:axId val="29988083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9882368"/>
        <c:crosses val="autoZero"/>
        <c:auto val="1"/>
        <c:lblAlgn val="ctr"/>
        <c:lblOffset val="100"/>
        <c:noMultiLvlLbl val="0"/>
      </c:catAx>
      <c:valAx>
        <c:axId val="299882368"/>
        <c:scaling>
          <c:orientation val="minMax"/>
          <c:max val="9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Nombre de retraités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9880832"/>
        <c:crosses val="autoZero"/>
        <c:crossBetween val="between"/>
        <c:majorUnit val="2000000"/>
        <c:minorUnit val="100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dTable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12</xdr:row>
      <xdr:rowOff>142875</xdr:rowOff>
    </xdr:from>
    <xdr:to>
      <xdr:col>7</xdr:col>
      <xdr:colOff>762000</xdr:colOff>
      <xdr:row>33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D17B5B7-504F-4692-BA09-52CEA8C0FE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3A34E-9C7A-4E2E-BA6A-75A6AE540DBC}">
  <dimension ref="A1:N37"/>
  <sheetViews>
    <sheetView showGridLines="0" tabSelected="1" topLeftCell="A3" zoomScaleNormal="100" workbookViewId="0">
      <selection activeCell="M12" sqref="M12"/>
    </sheetView>
  </sheetViews>
  <sheetFormatPr baseColWidth="10" defaultColWidth="11.42578125" defaultRowHeight="14.25" x14ac:dyDescent="0.2"/>
  <cols>
    <col min="1" max="1" width="16.5703125" style="4" customWidth="1"/>
    <col min="2" max="2" width="20.7109375" style="5" customWidth="1"/>
    <col min="3" max="3" width="17.42578125" style="4" customWidth="1"/>
    <col min="4" max="4" width="18.7109375" style="4" customWidth="1"/>
    <col min="5" max="5" width="15.7109375" style="4" customWidth="1"/>
    <col min="6" max="10" width="13.7109375" style="4" customWidth="1"/>
    <col min="11" max="11" width="5.28515625" style="4" customWidth="1"/>
    <col min="12" max="13" width="14.42578125" style="4" bestFit="1" customWidth="1"/>
    <col min="14" max="14" width="13.28515625" style="4" bestFit="1" customWidth="1"/>
    <col min="15" max="16384" width="11.42578125" style="4"/>
  </cols>
  <sheetData>
    <row r="1" spans="1:14" ht="32.25" customHeight="1" x14ac:dyDescent="0.2">
      <c r="A1" s="120" t="s">
        <v>26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4" s="1" customFormat="1" ht="25.5" customHeight="1" x14ac:dyDescent="0.25">
      <c r="B2" s="2"/>
      <c r="C2" s="122" t="s">
        <v>0</v>
      </c>
      <c r="D2" s="123"/>
      <c r="E2" s="123"/>
      <c r="F2" s="124"/>
      <c r="G2" s="122" t="s">
        <v>1</v>
      </c>
      <c r="H2" s="123"/>
      <c r="I2" s="123"/>
      <c r="J2" s="124"/>
      <c r="K2" s="3"/>
    </row>
    <row r="3" spans="1:14" ht="38.25" x14ac:dyDescent="0.2">
      <c r="C3" s="60" t="s">
        <v>2</v>
      </c>
      <c r="D3" s="60" t="s">
        <v>3</v>
      </c>
      <c r="E3" s="60" t="s">
        <v>4</v>
      </c>
      <c r="F3" s="60" t="s">
        <v>5</v>
      </c>
      <c r="G3" s="60" t="s">
        <v>2</v>
      </c>
      <c r="H3" s="60" t="s">
        <v>3</v>
      </c>
      <c r="I3" s="60" t="s">
        <v>4</v>
      </c>
      <c r="J3" s="61" t="s">
        <v>5</v>
      </c>
      <c r="K3" s="6"/>
    </row>
    <row r="4" spans="1:14" ht="15" customHeight="1" x14ac:dyDescent="0.2">
      <c r="A4" s="125" t="s">
        <v>15</v>
      </c>
      <c r="B4" s="52" t="s">
        <v>6</v>
      </c>
      <c r="C4" s="53">
        <v>8032750</v>
      </c>
      <c r="D4" s="54" t="s">
        <v>7</v>
      </c>
      <c r="E4" s="53">
        <v>1827631</v>
      </c>
      <c r="F4" s="53">
        <v>3994451</v>
      </c>
      <c r="G4" s="55"/>
      <c r="H4" s="55"/>
      <c r="I4" s="55"/>
      <c r="J4" s="55"/>
      <c r="K4" s="7"/>
      <c r="M4" s="8"/>
    </row>
    <row r="5" spans="1:14" ht="15" customHeight="1" x14ac:dyDescent="0.2">
      <c r="A5" s="126"/>
      <c r="B5" s="52" t="s">
        <v>8</v>
      </c>
      <c r="C5" s="53">
        <v>7978770</v>
      </c>
      <c r="D5" s="54" t="s">
        <v>7</v>
      </c>
      <c r="E5" s="53">
        <v>1801447</v>
      </c>
      <c r="F5" s="53">
        <v>4244421</v>
      </c>
      <c r="G5" s="55">
        <f>C5/C4-1</f>
        <v>-6.7199900407706181E-3</v>
      </c>
      <c r="H5" s="55"/>
      <c r="I5" s="55">
        <f t="shared" ref="I5:J7" si="0">E5/E4-1</f>
        <v>-1.4326743199256309E-2</v>
      </c>
      <c r="J5" s="55">
        <f t="shared" si="0"/>
        <v>6.2579313152170357E-2</v>
      </c>
      <c r="K5" s="7"/>
      <c r="M5" s="8"/>
    </row>
    <row r="6" spans="1:14" ht="15" customHeight="1" x14ac:dyDescent="0.2">
      <c r="A6" s="126"/>
      <c r="B6" s="52" t="s">
        <v>9</v>
      </c>
      <c r="C6" s="53">
        <v>8155223</v>
      </c>
      <c r="D6" s="54" t="s">
        <v>7</v>
      </c>
      <c r="E6" s="53">
        <v>1796233</v>
      </c>
      <c r="F6" s="53">
        <v>4188078</v>
      </c>
      <c r="G6" s="55">
        <f>C6/C5-1</f>
        <v>2.2115313513235701E-2</v>
      </c>
      <c r="H6" s="55"/>
      <c r="I6" s="55">
        <f t="shared" si="0"/>
        <v>-2.8943399389490532E-3</v>
      </c>
      <c r="J6" s="55">
        <f t="shared" si="0"/>
        <v>-1.3274602118875545E-2</v>
      </c>
      <c r="K6" s="7"/>
      <c r="M6" s="8"/>
    </row>
    <row r="7" spans="1:14" ht="15" customHeight="1" x14ac:dyDescent="0.2">
      <c r="A7" s="126"/>
      <c r="B7" s="52" t="s">
        <v>10</v>
      </c>
      <c r="C7" s="53">
        <v>8379532</v>
      </c>
      <c r="D7" s="54" t="s">
        <v>7</v>
      </c>
      <c r="E7" s="53">
        <v>1782042</v>
      </c>
      <c r="F7" s="53">
        <v>4190846</v>
      </c>
      <c r="G7" s="55">
        <f>C7/C6-1</f>
        <v>2.7504949895300168E-2</v>
      </c>
      <c r="H7" s="55"/>
      <c r="I7" s="55">
        <f t="shared" si="0"/>
        <v>-7.900422717988187E-3</v>
      </c>
      <c r="J7" s="55">
        <f t="shared" si="0"/>
        <v>6.6092369817360996E-4</v>
      </c>
      <c r="K7" s="7"/>
      <c r="M7" s="8"/>
    </row>
    <row r="8" spans="1:14" ht="15" customHeight="1" x14ac:dyDescent="0.2">
      <c r="A8" s="128" t="s">
        <v>14</v>
      </c>
      <c r="B8" s="56" t="s">
        <v>12</v>
      </c>
      <c r="C8" s="57">
        <f>4031715+448045+52904</f>
        <v>4532664</v>
      </c>
      <c r="D8" s="57">
        <f>3237662+464306+26356</f>
        <v>3728324</v>
      </c>
      <c r="E8" s="57">
        <f>1808910+350240+23342</f>
        <v>2182492</v>
      </c>
      <c r="F8" s="57">
        <v>4267357</v>
      </c>
      <c r="G8" s="58"/>
      <c r="H8" s="58"/>
      <c r="I8" s="58"/>
      <c r="J8" s="58"/>
      <c r="K8" s="9"/>
      <c r="M8" s="8"/>
    </row>
    <row r="9" spans="1:14" ht="19.5" customHeight="1" x14ac:dyDescent="0.2">
      <c r="A9" s="129"/>
      <c r="B9" s="56" t="s">
        <v>11</v>
      </c>
      <c r="C9" s="57">
        <v>4349986</v>
      </c>
      <c r="D9" s="57">
        <v>3794995</v>
      </c>
      <c r="E9" s="57">
        <v>2352703</v>
      </c>
      <c r="F9" s="57">
        <v>4253004</v>
      </c>
      <c r="G9" s="58">
        <f>C9/C8-1</f>
        <v>-4.0302568202716937E-2</v>
      </c>
      <c r="H9" s="58">
        <f>D9/D8-1</f>
        <v>1.788229778313255E-2</v>
      </c>
      <c r="I9" s="58">
        <f t="shared" ref="H9:I10" si="1">E9/E8-1</f>
        <v>7.7989289307818677E-2</v>
      </c>
      <c r="J9" s="58">
        <f>F9/F8-1</f>
        <v>-3.3634401808895209E-3</v>
      </c>
      <c r="K9" s="9"/>
      <c r="M9" s="8"/>
    </row>
    <row r="10" spans="1:14" ht="19.5" customHeight="1" x14ac:dyDescent="0.2">
      <c r="A10" s="129"/>
      <c r="B10" s="56" t="s">
        <v>13</v>
      </c>
      <c r="C10" s="57">
        <v>4340507</v>
      </c>
      <c r="D10" s="57">
        <v>3958480</v>
      </c>
      <c r="E10" s="57">
        <v>2330265</v>
      </c>
      <c r="F10" s="57">
        <v>4255306</v>
      </c>
      <c r="G10" s="58">
        <f>C10/C9-1</f>
        <v>-2.1790874729251675E-3</v>
      </c>
      <c r="H10" s="58">
        <f t="shared" si="1"/>
        <v>4.3079108141117484E-2</v>
      </c>
      <c r="I10" s="58">
        <f t="shared" si="1"/>
        <v>-9.5371153945058573E-3</v>
      </c>
      <c r="J10" s="58">
        <f>F10/F9-1</f>
        <v>5.4126448035307639E-4</v>
      </c>
      <c r="K10" s="9"/>
      <c r="M10" s="8"/>
    </row>
    <row r="11" spans="1:14" ht="19.5" customHeight="1" x14ac:dyDescent="0.2">
      <c r="A11" s="129"/>
      <c r="B11" s="56" t="s">
        <v>16</v>
      </c>
      <c r="C11" s="57">
        <v>4550497</v>
      </c>
      <c r="D11" s="57">
        <v>4034282</v>
      </c>
      <c r="E11" s="57">
        <v>2296405</v>
      </c>
      <c r="F11" s="57">
        <v>4167987</v>
      </c>
      <c r="G11" s="58">
        <f>C11/C10-1</f>
        <v>4.8379140962104161E-2</v>
      </c>
      <c r="H11" s="58">
        <f t="shared" ref="H11" si="2">D11/D10-1</f>
        <v>1.9149269416543824E-2</v>
      </c>
      <c r="I11" s="58">
        <f t="shared" ref="I11" si="3">E11/E10-1</f>
        <v>-1.4530536226566526E-2</v>
      </c>
      <c r="J11" s="58">
        <f>F11/F10-1</f>
        <v>-2.0520028406887825E-2</v>
      </c>
      <c r="K11" s="9"/>
      <c r="L11" s="8"/>
      <c r="M11" s="8"/>
      <c r="N11" s="8"/>
    </row>
    <row r="12" spans="1:14" ht="19.5" customHeight="1" x14ac:dyDescent="0.2">
      <c r="A12" s="59"/>
      <c r="B12" s="56" t="s">
        <v>55</v>
      </c>
      <c r="C12" s="57">
        <v>4595688</v>
      </c>
      <c r="D12" s="57">
        <v>4153043</v>
      </c>
      <c r="E12" s="57">
        <v>2272799</v>
      </c>
      <c r="F12" s="57">
        <v>4230409</v>
      </c>
      <c r="G12" s="58">
        <v>4.8379140962104161E-2</v>
      </c>
      <c r="H12" s="58">
        <v>1.9149269416543824E-2</v>
      </c>
      <c r="I12" s="58">
        <v>-1.4530536226566526E-2</v>
      </c>
      <c r="J12" s="58">
        <v>-2.0520028406887825E-2</v>
      </c>
      <c r="K12" s="9"/>
      <c r="L12" s="8"/>
      <c r="M12" s="8"/>
      <c r="N12" s="8"/>
    </row>
    <row r="13" spans="1:14" ht="14.25" customHeight="1" x14ac:dyDescent="0.2">
      <c r="C13" s="10"/>
      <c r="D13" s="11"/>
      <c r="E13" s="11"/>
      <c r="F13" s="11"/>
      <c r="K13" s="12"/>
      <c r="L13" s="8"/>
    </row>
    <row r="14" spans="1:14" x14ac:dyDescent="0.2">
      <c r="C14" s="13"/>
      <c r="D14" s="13"/>
      <c r="E14" s="10"/>
      <c r="F14" s="13"/>
      <c r="L14" s="28"/>
    </row>
    <row r="15" spans="1:14" x14ac:dyDescent="0.2">
      <c r="E15" s="14"/>
      <c r="F15" s="14"/>
    </row>
    <row r="16" spans="1:14" x14ac:dyDescent="0.2">
      <c r="A16" s="15"/>
      <c r="B16" s="16"/>
    </row>
    <row r="17" spans="1:12" x14ac:dyDescent="0.2">
      <c r="A17" s="15"/>
      <c r="B17" s="16"/>
    </row>
    <row r="21" spans="1:12" x14ac:dyDescent="0.2">
      <c r="I21" s="28"/>
      <c r="J21" s="28"/>
      <c r="K21" s="28"/>
      <c r="L21" s="28"/>
    </row>
    <row r="24" spans="1:12" x14ac:dyDescent="0.2">
      <c r="J24" s="8"/>
    </row>
    <row r="25" spans="1:12" x14ac:dyDescent="0.2">
      <c r="J25" s="103"/>
    </row>
    <row r="35" spans="1:9" x14ac:dyDescent="0.2">
      <c r="B35" s="127" t="s">
        <v>33</v>
      </c>
      <c r="C35" s="127"/>
      <c r="D35" s="127"/>
      <c r="E35" s="127"/>
      <c r="F35" s="127"/>
      <c r="G35" s="127"/>
      <c r="H35" s="127"/>
      <c r="I35" s="127"/>
    </row>
    <row r="36" spans="1:9" ht="17.25" customHeight="1" x14ac:dyDescent="0.2">
      <c r="A36" s="17"/>
      <c r="B36" s="121" t="s">
        <v>30</v>
      </c>
      <c r="C36" s="121"/>
      <c r="D36" s="121"/>
      <c r="E36" s="121"/>
      <c r="F36" s="121"/>
      <c r="G36" s="121"/>
      <c r="H36" s="121"/>
      <c r="I36" s="121"/>
    </row>
    <row r="37" spans="1:9" ht="19.5" customHeight="1" x14ac:dyDescent="0.2">
      <c r="B37" s="121" t="s">
        <v>31</v>
      </c>
      <c r="C37" s="121"/>
      <c r="D37" s="121"/>
      <c r="E37" s="121"/>
      <c r="F37" s="121"/>
      <c r="G37" s="121"/>
      <c r="H37" s="121"/>
      <c r="I37" s="121"/>
    </row>
  </sheetData>
  <mergeCells count="8">
    <mergeCell ref="A1:J1"/>
    <mergeCell ref="B36:I36"/>
    <mergeCell ref="B37:I37"/>
    <mergeCell ref="C2:F2"/>
    <mergeCell ref="G2:J2"/>
    <mergeCell ref="A4:A7"/>
    <mergeCell ref="B35:I35"/>
    <mergeCell ref="A8:A11"/>
  </mergeCells>
  <phoneticPr fontId="12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5E687-E97A-4B86-A5CB-C3BA08C32628}">
  <sheetPr>
    <pageSetUpPr fitToPage="1"/>
  </sheetPr>
  <dimension ref="A1:K18"/>
  <sheetViews>
    <sheetView showGridLines="0" workbookViewId="0">
      <selection activeCell="K5" sqref="K5"/>
    </sheetView>
  </sheetViews>
  <sheetFormatPr baseColWidth="10" defaultColWidth="11.42578125" defaultRowHeight="12.75" x14ac:dyDescent="0.2"/>
  <cols>
    <col min="1" max="1" width="16.42578125" style="29" customWidth="1"/>
    <col min="2" max="2" width="24.140625" style="29" customWidth="1"/>
    <col min="3" max="3" width="13.85546875" style="29" customWidth="1"/>
    <col min="4" max="4" width="14.140625" style="29" customWidth="1"/>
    <col min="5" max="5" width="14.85546875" style="29" customWidth="1"/>
    <col min="6" max="6" width="13.5703125" style="29" customWidth="1"/>
    <col min="7" max="7" width="13.7109375" style="29" customWidth="1"/>
    <col min="8" max="8" width="7.7109375" style="29" customWidth="1"/>
    <col min="9" max="9" width="11.42578125" style="39"/>
    <col min="10" max="11" width="11.42578125" style="41"/>
    <col min="12" max="16384" width="11.42578125" style="29"/>
  </cols>
  <sheetData>
    <row r="1" spans="1:9" ht="15.75" x14ac:dyDescent="0.2">
      <c r="A1" s="137" t="s">
        <v>50</v>
      </c>
      <c r="B1" s="137"/>
      <c r="C1" s="137"/>
      <c r="D1" s="137"/>
      <c r="E1" s="137"/>
      <c r="F1" s="137"/>
      <c r="G1" s="137"/>
      <c r="H1" s="137"/>
      <c r="I1" s="137"/>
    </row>
    <row r="2" spans="1:9" ht="15.75" x14ac:dyDescent="0.2">
      <c r="A2" s="137" t="s">
        <v>58</v>
      </c>
      <c r="B2" s="137"/>
      <c r="C2" s="137"/>
      <c r="D2" s="137"/>
      <c r="E2" s="137"/>
      <c r="F2" s="137"/>
      <c r="G2" s="137"/>
      <c r="H2" s="137"/>
      <c r="I2" s="137"/>
    </row>
    <row r="3" spans="1:9" ht="15.95" customHeight="1" x14ac:dyDescent="0.2">
      <c r="C3" s="138" t="s">
        <v>34</v>
      </c>
      <c r="D3" s="139"/>
      <c r="E3" s="139"/>
      <c r="F3" s="140"/>
      <c r="G3" s="141" t="s">
        <v>35</v>
      </c>
    </row>
    <row r="4" spans="1:9" ht="15.95" customHeight="1" x14ac:dyDescent="0.2">
      <c r="A4" s="45"/>
      <c r="B4" s="45"/>
      <c r="C4" s="61" t="s">
        <v>36</v>
      </c>
      <c r="D4" s="61" t="s">
        <v>37</v>
      </c>
      <c r="E4" s="61" t="s">
        <v>38</v>
      </c>
      <c r="F4" s="61" t="s">
        <v>39</v>
      </c>
      <c r="G4" s="142"/>
    </row>
    <row r="5" spans="1:9" ht="15.95" customHeight="1" x14ac:dyDescent="0.2">
      <c r="A5" s="130" t="s">
        <v>47</v>
      </c>
      <c r="B5" s="135"/>
      <c r="C5" s="62">
        <v>4167987</v>
      </c>
      <c r="D5" s="63">
        <v>2296405</v>
      </c>
      <c r="E5" s="63">
        <v>4034282</v>
      </c>
      <c r="F5" s="63">
        <v>4550497</v>
      </c>
      <c r="G5" s="64">
        <v>15049171</v>
      </c>
      <c r="H5" s="82">
        <f>G5/$G$5</f>
        <v>1</v>
      </c>
      <c r="I5" s="44"/>
    </row>
    <row r="6" spans="1:9" ht="15.95" customHeight="1" x14ac:dyDescent="0.2">
      <c r="A6" s="132"/>
      <c r="B6" s="136"/>
      <c r="C6" s="65">
        <f t="shared" ref="C6:F6" si="0">C5/$G$5</f>
        <v>0.2769579134957002</v>
      </c>
      <c r="D6" s="65">
        <f t="shared" si="0"/>
        <v>0.15259345514779518</v>
      </c>
      <c r="E6" s="65">
        <f t="shared" si="0"/>
        <v>0.26807337095179529</v>
      </c>
      <c r="F6" s="65">
        <f t="shared" si="0"/>
        <v>0.30237526040470936</v>
      </c>
      <c r="G6" s="65">
        <f>G5/$G$5</f>
        <v>1</v>
      </c>
      <c r="H6" s="83"/>
      <c r="I6" s="44"/>
    </row>
    <row r="7" spans="1:9" s="41" customFormat="1" ht="33.75" customHeight="1" x14ac:dyDescent="0.2">
      <c r="A7" s="130" t="s">
        <v>42</v>
      </c>
      <c r="B7" s="66" t="s">
        <v>43</v>
      </c>
      <c r="C7" s="68">
        <v>3641073</v>
      </c>
      <c r="D7" s="69">
        <v>1707751</v>
      </c>
      <c r="E7" s="69">
        <v>3447288</v>
      </c>
      <c r="F7" s="69">
        <v>3979764</v>
      </c>
      <c r="G7" s="70">
        <v>12775876</v>
      </c>
      <c r="H7" s="82">
        <f>G7/$G$5</f>
        <v>0.84894217761230839</v>
      </c>
      <c r="I7" s="85">
        <f>G7/$G$12</f>
        <v>0.8828095562436199</v>
      </c>
    </row>
    <row r="8" spans="1:9" s="41" customFormat="1" ht="29.25" customHeight="1" x14ac:dyDescent="0.2">
      <c r="A8" s="131"/>
      <c r="B8" s="67" t="s">
        <v>44</v>
      </c>
      <c r="C8" s="46"/>
      <c r="D8" s="76">
        <v>274501</v>
      </c>
      <c r="E8" s="76">
        <v>2353</v>
      </c>
      <c r="F8" s="76">
        <v>6544</v>
      </c>
      <c r="G8" s="77">
        <v>283398</v>
      </c>
      <c r="H8" s="82">
        <f>G8/$G$5</f>
        <v>1.8831469188568591E-2</v>
      </c>
      <c r="I8" s="85">
        <f t="shared" ref="I8:I12" si="1">G8/$G$12</f>
        <v>1.9582724708687639E-2</v>
      </c>
    </row>
    <row r="9" spans="1:9" s="41" customFormat="1" ht="27.75" customHeight="1" x14ac:dyDescent="0.2">
      <c r="A9" s="131"/>
      <c r="B9" s="67" t="s">
        <v>52</v>
      </c>
      <c r="C9" s="71">
        <v>243367</v>
      </c>
      <c r="D9" s="47"/>
      <c r="E9" s="72">
        <v>188150</v>
      </c>
      <c r="F9" s="72">
        <v>60195</v>
      </c>
      <c r="G9" s="73">
        <v>491712</v>
      </c>
      <c r="H9" s="82">
        <f>G9/$G$5</f>
        <v>3.2673693454609562E-2</v>
      </c>
      <c r="I9" s="85">
        <f t="shared" si="1"/>
        <v>3.3977165442092803E-2</v>
      </c>
    </row>
    <row r="10" spans="1:9" s="41" customFormat="1" ht="30" customHeight="1" x14ac:dyDescent="0.2">
      <c r="A10" s="131"/>
      <c r="B10" s="67" t="s">
        <v>53</v>
      </c>
      <c r="C10" s="76">
        <v>68816</v>
      </c>
      <c r="D10" s="76">
        <v>176523</v>
      </c>
      <c r="E10" s="47"/>
      <c r="F10" s="78">
        <v>208249</v>
      </c>
      <c r="G10" s="77">
        <v>453588</v>
      </c>
      <c r="H10" s="82">
        <f>G10/$G$5</f>
        <v>3.0140397766760706E-2</v>
      </c>
      <c r="I10" s="85">
        <f t="shared" si="1"/>
        <v>3.1342807412770061E-2</v>
      </c>
    </row>
    <row r="11" spans="1:9" s="41" customFormat="1" ht="29.25" customHeight="1" x14ac:dyDescent="0.2">
      <c r="A11" s="131"/>
      <c r="B11" s="67" t="s">
        <v>54</v>
      </c>
      <c r="C11" s="71">
        <v>52841</v>
      </c>
      <c r="D11" s="71">
        <v>35677</v>
      </c>
      <c r="E11" s="71">
        <v>378745</v>
      </c>
      <c r="F11" s="47"/>
      <c r="G11" s="73">
        <v>467263</v>
      </c>
      <c r="H11" s="84">
        <f>G11/$G$5</f>
        <v>3.1049085693823267E-2</v>
      </c>
      <c r="I11" s="85">
        <f t="shared" si="1"/>
        <v>3.2287746192829564E-2</v>
      </c>
    </row>
    <row r="12" spans="1:9" s="41" customFormat="1" ht="12.75" customHeight="1" x14ac:dyDescent="0.2">
      <c r="A12" s="131"/>
      <c r="B12" s="133" t="s">
        <v>45</v>
      </c>
      <c r="C12" s="79">
        <v>4006097</v>
      </c>
      <c r="D12" s="79">
        <v>2194452</v>
      </c>
      <c r="E12" s="79">
        <v>4016536</v>
      </c>
      <c r="F12" s="79">
        <v>4254752</v>
      </c>
      <c r="G12" s="80">
        <v>14471837</v>
      </c>
      <c r="H12" s="34"/>
      <c r="I12" s="85">
        <f t="shared" si="1"/>
        <v>1</v>
      </c>
    </row>
    <row r="13" spans="1:9" s="41" customFormat="1" ht="28.5" customHeight="1" x14ac:dyDescent="0.2">
      <c r="A13" s="132"/>
      <c r="B13" s="134"/>
      <c r="C13" s="81">
        <f t="shared" ref="C13:F13" si="2">C12/$G$12</f>
        <v>0.2768202129418677</v>
      </c>
      <c r="D13" s="81">
        <f t="shared" si="2"/>
        <v>0.15163603625441607</v>
      </c>
      <c r="E13" s="81">
        <f t="shared" si="2"/>
        <v>0.2775415450021998</v>
      </c>
      <c r="F13" s="81">
        <f t="shared" si="2"/>
        <v>0.29400220580151643</v>
      </c>
      <c r="G13" s="81">
        <f>G12/$G$12</f>
        <v>1</v>
      </c>
      <c r="H13" s="34"/>
      <c r="I13" s="35"/>
    </row>
    <row r="14" spans="1:9" s="41" customFormat="1" ht="14.25" customHeight="1" x14ac:dyDescent="0.2">
      <c r="A14" s="130" t="s">
        <v>57</v>
      </c>
      <c r="B14" s="135"/>
      <c r="C14" s="74">
        <v>4230409</v>
      </c>
      <c r="D14" s="74">
        <v>2272799</v>
      </c>
      <c r="E14" s="74">
        <v>4153043</v>
      </c>
      <c r="F14" s="74">
        <v>4595688</v>
      </c>
      <c r="G14" s="74">
        <v>15251939</v>
      </c>
      <c r="H14" s="29"/>
      <c r="I14" s="29"/>
    </row>
    <row r="15" spans="1:9" s="41" customFormat="1" ht="14.25" customHeight="1" x14ac:dyDescent="0.2">
      <c r="A15" s="132"/>
      <c r="B15" s="136"/>
      <c r="C15" s="75">
        <f t="shared" ref="C15:F15" si="3">C14/$G$14</f>
        <v>0.27736860211675379</v>
      </c>
      <c r="D15" s="75">
        <f t="shared" si="3"/>
        <v>0.14901705284816574</v>
      </c>
      <c r="E15" s="75">
        <f t="shared" si="3"/>
        <v>0.27229606674928347</v>
      </c>
      <c r="F15" s="75">
        <f t="shared" si="3"/>
        <v>0.30131827828579699</v>
      </c>
      <c r="G15" s="75">
        <f>G14/$G$14</f>
        <v>1</v>
      </c>
      <c r="H15" s="29"/>
      <c r="I15" s="49"/>
    </row>
    <row r="16" spans="1:9" s="41" customFormat="1" x14ac:dyDescent="0.2">
      <c r="A16" s="40" t="s">
        <v>48</v>
      </c>
      <c r="B16" s="29"/>
      <c r="C16" s="38"/>
      <c r="D16" s="38"/>
      <c r="E16" s="38"/>
      <c r="F16" s="38"/>
      <c r="G16" s="29"/>
      <c r="H16" s="29"/>
      <c r="I16" s="39"/>
    </row>
    <row r="17" spans="1:9" s="41" customFormat="1" ht="14.25" customHeight="1" x14ac:dyDescent="0.2">
      <c r="A17" s="51" t="s">
        <v>49</v>
      </c>
      <c r="B17" s="51"/>
      <c r="C17" s="51"/>
      <c r="D17" s="51"/>
      <c r="E17" s="51"/>
      <c r="F17" s="51"/>
      <c r="G17" s="51"/>
      <c r="H17" s="50"/>
      <c r="I17" s="39"/>
    </row>
    <row r="18" spans="1:9" s="41" customFormat="1" x14ac:dyDescent="0.2">
      <c r="A18" s="51"/>
      <c r="B18" s="51"/>
      <c r="C18" s="51"/>
      <c r="D18" s="51"/>
      <c r="E18" s="51"/>
      <c r="F18" s="51"/>
      <c r="G18" s="51"/>
      <c r="H18" s="29"/>
      <c r="I18" s="39"/>
    </row>
  </sheetData>
  <mergeCells count="8">
    <mergeCell ref="A7:A13"/>
    <mergeCell ref="B12:B13"/>
    <mergeCell ref="A14:B15"/>
    <mergeCell ref="A1:I1"/>
    <mergeCell ref="A2:I2"/>
    <mergeCell ref="C3:F3"/>
    <mergeCell ref="G3:G4"/>
    <mergeCell ref="A5:B6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6D14A-45D2-4A95-A0B1-656647ABE150}">
  <sheetPr>
    <pageSetUpPr fitToPage="1"/>
  </sheetPr>
  <dimension ref="A1:K28"/>
  <sheetViews>
    <sheetView showGridLines="0" workbookViewId="0">
      <selection activeCell="G8" sqref="G8"/>
    </sheetView>
  </sheetViews>
  <sheetFormatPr baseColWidth="10" defaultColWidth="11.42578125" defaultRowHeight="12.75" x14ac:dyDescent="0.2"/>
  <cols>
    <col min="1" max="1" width="16.42578125" style="29" customWidth="1"/>
    <col min="2" max="2" width="24.140625" style="29" customWidth="1"/>
    <col min="3" max="3" width="13.85546875" style="29" customWidth="1"/>
    <col min="4" max="4" width="14.140625" style="29" customWidth="1"/>
    <col min="5" max="5" width="14.85546875" style="29" customWidth="1"/>
    <col min="6" max="6" width="13.5703125" style="29" customWidth="1"/>
    <col min="7" max="7" width="13.7109375" style="29" customWidth="1"/>
    <col min="8" max="8" width="7.7109375" style="29" customWidth="1"/>
    <col min="9" max="9" width="11.42578125" style="39"/>
    <col min="10" max="11" width="11.42578125" style="41"/>
    <col min="12" max="16384" width="11.42578125" style="29"/>
  </cols>
  <sheetData>
    <row r="1" spans="1:9" ht="15.75" x14ac:dyDescent="0.2">
      <c r="A1" s="137" t="s">
        <v>50</v>
      </c>
      <c r="B1" s="137"/>
      <c r="C1" s="137"/>
      <c r="D1" s="137"/>
      <c r="E1" s="137"/>
      <c r="F1" s="137"/>
      <c r="G1" s="137"/>
      <c r="H1" s="137"/>
      <c r="I1" s="137"/>
    </row>
    <row r="2" spans="1:9" ht="15.75" x14ac:dyDescent="0.2">
      <c r="A2" s="137" t="s">
        <v>51</v>
      </c>
      <c r="B2" s="137"/>
      <c r="C2" s="137"/>
      <c r="D2" s="137"/>
      <c r="E2" s="137"/>
      <c r="F2" s="137"/>
      <c r="G2" s="137"/>
      <c r="H2" s="137"/>
      <c r="I2" s="137"/>
    </row>
    <row r="3" spans="1:9" ht="15.95" customHeight="1" x14ac:dyDescent="0.2">
      <c r="C3" s="138" t="s">
        <v>34</v>
      </c>
      <c r="D3" s="139"/>
      <c r="E3" s="139"/>
      <c r="F3" s="140"/>
      <c r="G3" s="141" t="s">
        <v>35</v>
      </c>
    </row>
    <row r="4" spans="1:9" ht="15.95" customHeight="1" x14ac:dyDescent="0.2">
      <c r="A4" s="45"/>
      <c r="B4" s="45"/>
      <c r="C4" s="61" t="s">
        <v>36</v>
      </c>
      <c r="D4" s="61" t="s">
        <v>37</v>
      </c>
      <c r="E4" s="61" t="s">
        <v>38</v>
      </c>
      <c r="F4" s="61" t="s">
        <v>39</v>
      </c>
      <c r="G4" s="142"/>
    </row>
    <row r="5" spans="1:9" ht="15.95" customHeight="1" x14ac:dyDescent="0.2">
      <c r="A5" s="147" t="s">
        <v>40</v>
      </c>
      <c r="B5" s="150"/>
      <c r="C5" s="62">
        <v>4255306</v>
      </c>
      <c r="D5" s="63">
        <v>2330265</v>
      </c>
      <c r="E5" s="63">
        <v>3958480</v>
      </c>
      <c r="F5" s="63">
        <v>4340507</v>
      </c>
      <c r="G5" s="64">
        <f t="shared" ref="G5" si="0">SUM(C5:F5)</f>
        <v>14884558</v>
      </c>
      <c r="H5" s="108">
        <f>G5/$G$5</f>
        <v>1</v>
      </c>
      <c r="I5" s="44"/>
    </row>
    <row r="6" spans="1:9" ht="15.95" customHeight="1" x14ac:dyDescent="0.2">
      <c r="A6" s="149"/>
      <c r="B6" s="151"/>
      <c r="C6" s="65">
        <f t="shared" ref="C6:F6" si="1">C5/$G$5</f>
        <v>0.2858872933949399</v>
      </c>
      <c r="D6" s="65">
        <f t="shared" si="1"/>
        <v>0.15655587488724892</v>
      </c>
      <c r="E6" s="65">
        <f t="shared" si="1"/>
        <v>0.26594541806347222</v>
      </c>
      <c r="F6" s="65">
        <f t="shared" si="1"/>
        <v>0.29161141365433896</v>
      </c>
      <c r="G6" s="65">
        <f>G5/$G$5</f>
        <v>1</v>
      </c>
      <c r="H6" s="107"/>
      <c r="I6" s="44"/>
    </row>
    <row r="7" spans="1:9" ht="15.95" customHeight="1" x14ac:dyDescent="0.2">
      <c r="A7" s="143" t="s">
        <v>41</v>
      </c>
      <c r="B7" s="144"/>
      <c r="C7" s="30">
        <v>307935</v>
      </c>
      <c r="D7" s="31">
        <v>110139</v>
      </c>
      <c r="E7" s="31">
        <v>66562</v>
      </c>
      <c r="F7" s="31">
        <v>125165</v>
      </c>
      <c r="G7" s="32">
        <f t="shared" ref="G7" si="2">SUM(C7:F7)</f>
        <v>609801</v>
      </c>
      <c r="H7" s="108">
        <f>G7/$G$5</f>
        <v>4.096870058217382E-2</v>
      </c>
      <c r="I7" s="44"/>
    </row>
    <row r="8" spans="1:9" ht="15.95" customHeight="1" x14ac:dyDescent="0.2">
      <c r="A8" s="145"/>
      <c r="B8" s="146"/>
      <c r="C8" s="33">
        <f t="shared" ref="C8:F8" si="3">C7/$G$7</f>
        <v>0.50497621355163402</v>
      </c>
      <c r="D8" s="33">
        <f t="shared" si="3"/>
        <v>0.18061465953647174</v>
      </c>
      <c r="E8" s="33">
        <f t="shared" si="3"/>
        <v>0.10915364192580858</v>
      </c>
      <c r="F8" s="33">
        <f t="shared" si="3"/>
        <v>0.20525548498608562</v>
      </c>
      <c r="G8" s="33">
        <f>G7/$G$7</f>
        <v>1</v>
      </c>
      <c r="H8" s="107"/>
      <c r="I8" s="45"/>
    </row>
    <row r="9" spans="1:9" ht="33.75" customHeight="1" x14ac:dyDescent="0.2">
      <c r="A9" s="147" t="s">
        <v>42</v>
      </c>
      <c r="B9" s="66" t="s">
        <v>43</v>
      </c>
      <c r="C9" s="110">
        <v>3641172</v>
      </c>
      <c r="D9" s="111">
        <v>1719499</v>
      </c>
      <c r="E9" s="111">
        <v>3350753</v>
      </c>
      <c r="F9" s="111">
        <v>3873670</v>
      </c>
      <c r="G9" s="112">
        <f t="shared" ref="G9:G13" si="4">SUM(C9:F9)</f>
        <v>12585094</v>
      </c>
      <c r="H9" s="108">
        <f>G9/$G$5</f>
        <v>0.84551345092007435</v>
      </c>
      <c r="I9" s="84">
        <f>G9/$G$14</f>
        <v>0.88163280117482912</v>
      </c>
    </row>
    <row r="10" spans="1:9" ht="29.25" customHeight="1" x14ac:dyDescent="0.2">
      <c r="A10" s="148"/>
      <c r="B10" s="67" t="s">
        <v>44</v>
      </c>
      <c r="C10" s="117"/>
      <c r="D10" s="113">
        <v>335092</v>
      </c>
      <c r="E10" s="113">
        <v>4004</v>
      </c>
      <c r="F10" s="113">
        <v>7485</v>
      </c>
      <c r="G10" s="114">
        <f>SUM(C10:F10)</f>
        <v>346581</v>
      </c>
      <c r="H10" s="108">
        <f>G10/$G$5</f>
        <v>2.328460139696456E-2</v>
      </c>
      <c r="I10" s="84">
        <f t="shared" ref="I10:I14" si="5">G10/$G$14</f>
        <v>2.427929246010983E-2</v>
      </c>
    </row>
    <row r="11" spans="1:9" ht="27.75" customHeight="1" x14ac:dyDescent="0.2">
      <c r="A11" s="148"/>
      <c r="B11" s="67" t="s">
        <v>52</v>
      </c>
      <c r="C11" s="113">
        <v>187566</v>
      </c>
      <c r="D11" s="118"/>
      <c r="E11" s="115">
        <v>260942</v>
      </c>
      <c r="F11" s="115">
        <v>59373</v>
      </c>
      <c r="G11" s="114">
        <f>SUM(C11:F11)</f>
        <v>507881</v>
      </c>
      <c r="H11" s="108">
        <f>G11/$G$5</f>
        <v>3.4121335682255394E-2</v>
      </c>
      <c r="I11" s="84">
        <f t="shared" si="5"/>
        <v>3.5578959417662939E-2</v>
      </c>
    </row>
    <row r="12" spans="1:9" ht="30" customHeight="1" x14ac:dyDescent="0.2">
      <c r="A12" s="148"/>
      <c r="B12" s="67" t="s">
        <v>53</v>
      </c>
      <c r="C12" s="113">
        <v>66426</v>
      </c>
      <c r="D12" s="113">
        <v>131289</v>
      </c>
      <c r="E12" s="118"/>
      <c r="F12" s="115">
        <v>274814</v>
      </c>
      <c r="G12" s="114">
        <f>SUM(C12:F12)</f>
        <v>472529</v>
      </c>
      <c r="H12" s="108">
        <f>G12/$G$5</f>
        <v>3.1746256758178507E-2</v>
      </c>
      <c r="I12" s="84">
        <f t="shared" si="5"/>
        <v>3.3102419887077586E-2</v>
      </c>
    </row>
    <row r="13" spans="1:9" ht="29.25" customHeight="1" x14ac:dyDescent="0.2">
      <c r="A13" s="148"/>
      <c r="B13" s="67" t="s">
        <v>54</v>
      </c>
      <c r="C13" s="113">
        <v>52207</v>
      </c>
      <c r="D13" s="113">
        <v>34246</v>
      </c>
      <c r="E13" s="113">
        <v>276219</v>
      </c>
      <c r="F13" s="118"/>
      <c r="G13" s="114">
        <f t="shared" si="4"/>
        <v>362672</v>
      </c>
      <c r="H13" s="109">
        <f>G13/$G$5</f>
        <v>2.4365654660353366E-2</v>
      </c>
      <c r="I13" s="84">
        <f t="shared" si="5"/>
        <v>2.5406527060320535E-2</v>
      </c>
    </row>
    <row r="14" spans="1:9" ht="12.75" customHeight="1" x14ac:dyDescent="0.2">
      <c r="A14" s="148"/>
      <c r="B14" s="133" t="s">
        <v>45</v>
      </c>
      <c r="C14" s="116">
        <f>SUM(C9:C13)</f>
        <v>3947371</v>
      </c>
      <c r="D14" s="116">
        <f>SUM(D9:D13)</f>
        <v>2220126</v>
      </c>
      <c r="E14" s="116">
        <f>SUM(E9:E13)</f>
        <v>3891918</v>
      </c>
      <c r="F14" s="116">
        <f>SUM(F9:F13)</f>
        <v>4215342</v>
      </c>
      <c r="G14" s="64">
        <f>SUM(C14:F14)</f>
        <v>14274757</v>
      </c>
      <c r="H14" s="34"/>
      <c r="I14" s="84">
        <f t="shared" si="5"/>
        <v>1</v>
      </c>
    </row>
    <row r="15" spans="1:9" ht="28.5" customHeight="1" x14ac:dyDescent="0.2">
      <c r="A15" s="149"/>
      <c r="B15" s="134"/>
      <c r="C15" s="65">
        <f t="shared" ref="C15:F15" si="6">C14/$G$14</f>
        <v>0.27652806979481331</v>
      </c>
      <c r="D15" s="65">
        <f t="shared" si="6"/>
        <v>0.15552811161689128</v>
      </c>
      <c r="E15" s="65">
        <f t="shared" si="6"/>
        <v>0.27264338019904649</v>
      </c>
      <c r="F15" s="65">
        <f t="shared" si="6"/>
        <v>0.29530043838924896</v>
      </c>
      <c r="G15" s="65">
        <f>G14/$G$14</f>
        <v>1</v>
      </c>
      <c r="H15" s="34"/>
      <c r="I15" s="35"/>
    </row>
    <row r="16" spans="1:9" x14ac:dyDescent="0.2">
      <c r="A16" s="143" t="s">
        <v>46</v>
      </c>
      <c r="B16" s="144"/>
      <c r="C16" s="36">
        <v>220616</v>
      </c>
      <c r="D16" s="36">
        <v>76279</v>
      </c>
      <c r="E16" s="36">
        <v>142364</v>
      </c>
      <c r="F16" s="36">
        <v>335155</v>
      </c>
      <c r="G16" s="32">
        <f t="shared" ref="G16" si="7">SUM(C16:F16)</f>
        <v>774414</v>
      </c>
      <c r="I16" s="29"/>
    </row>
    <row r="17" spans="1:9" x14ac:dyDescent="0.2">
      <c r="A17" s="145"/>
      <c r="B17" s="146"/>
      <c r="C17" s="37">
        <f t="shared" ref="C17:F17" si="8">C16/$G$16</f>
        <v>0.28488121340781547</v>
      </c>
      <c r="D17" s="37">
        <f t="shared" si="8"/>
        <v>9.8498994078102933E-2</v>
      </c>
      <c r="E17" s="37">
        <f t="shared" si="8"/>
        <v>0.18383448646331291</v>
      </c>
      <c r="F17" s="37">
        <f t="shared" si="8"/>
        <v>0.4327853060507687</v>
      </c>
      <c r="G17" s="37">
        <f>G16/$G$16</f>
        <v>1</v>
      </c>
      <c r="H17" s="48"/>
      <c r="I17" s="49"/>
    </row>
    <row r="18" spans="1:9" ht="14.25" customHeight="1" x14ac:dyDescent="0.2">
      <c r="A18" s="147" t="s">
        <v>47</v>
      </c>
      <c r="B18" s="150"/>
      <c r="C18" s="119">
        <v>4167987</v>
      </c>
      <c r="D18" s="119">
        <v>2296405</v>
      </c>
      <c r="E18" s="119">
        <v>4034282</v>
      </c>
      <c r="F18" s="119">
        <v>4550497</v>
      </c>
      <c r="G18" s="119">
        <f>SUM(C18:F18)</f>
        <v>15049171</v>
      </c>
      <c r="I18" s="29"/>
    </row>
    <row r="19" spans="1:9" ht="14.25" customHeight="1" x14ac:dyDescent="0.2">
      <c r="A19" s="149"/>
      <c r="B19" s="151"/>
      <c r="C19" s="65">
        <f t="shared" ref="C19:F19" si="9">C18/$G$18</f>
        <v>0.2769579134957002</v>
      </c>
      <c r="D19" s="65">
        <f t="shared" si="9"/>
        <v>0.15259345514779518</v>
      </c>
      <c r="E19" s="65">
        <f t="shared" si="9"/>
        <v>0.26807337095179529</v>
      </c>
      <c r="F19" s="65">
        <f t="shared" si="9"/>
        <v>0.30237526040470936</v>
      </c>
      <c r="G19" s="65">
        <f>G18/$G$18</f>
        <v>1</v>
      </c>
      <c r="I19" s="49"/>
    </row>
    <row r="20" spans="1:9" x14ac:dyDescent="0.2">
      <c r="A20" s="40" t="s">
        <v>48</v>
      </c>
      <c r="C20" s="38"/>
      <c r="D20" s="38"/>
      <c r="E20" s="38"/>
      <c r="F20" s="38"/>
    </row>
    <row r="21" spans="1:9" ht="14.25" customHeight="1" x14ac:dyDescent="0.2">
      <c r="A21" s="43" t="s">
        <v>49</v>
      </c>
      <c r="B21" s="43"/>
      <c r="C21" s="43"/>
      <c r="D21" s="106"/>
      <c r="E21" s="106"/>
      <c r="F21" s="106"/>
      <c r="G21" s="43"/>
      <c r="H21" s="42"/>
    </row>
    <row r="22" spans="1:9" x14ac:dyDescent="0.2">
      <c r="A22" s="43"/>
      <c r="B22" s="43"/>
      <c r="C22" s="43"/>
      <c r="D22" s="43"/>
      <c r="E22" s="43"/>
      <c r="F22" s="43"/>
      <c r="G22" s="43"/>
    </row>
    <row r="28" spans="1:9" x14ac:dyDescent="0.2">
      <c r="H28" s="38"/>
    </row>
  </sheetData>
  <mergeCells count="10">
    <mergeCell ref="A1:I1"/>
    <mergeCell ref="A2:I2"/>
    <mergeCell ref="C3:F3"/>
    <mergeCell ref="G3:G4"/>
    <mergeCell ref="A5:B6"/>
    <mergeCell ref="A7:B8"/>
    <mergeCell ref="A9:A15"/>
    <mergeCell ref="B14:B15"/>
    <mergeCell ref="A16:B17"/>
    <mergeCell ref="A18:B19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ignoredErrors>
    <ignoredError sqref="G15 G17 G6 G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1EAC0-5D75-4651-86D5-09F54907E20D}">
  <dimension ref="A1:M18"/>
  <sheetViews>
    <sheetView showGridLines="0" workbookViewId="0">
      <selection activeCell="G15" sqref="G15"/>
    </sheetView>
  </sheetViews>
  <sheetFormatPr baseColWidth="10" defaultRowHeight="15" x14ac:dyDescent="0.25"/>
  <cols>
    <col min="1" max="1" width="20.42578125" customWidth="1"/>
    <col min="2" max="4" width="15.7109375" customWidth="1"/>
    <col min="5" max="5" width="12.42578125" customWidth="1"/>
    <col min="6" max="6" width="14.7109375" customWidth="1"/>
    <col min="8" max="8" width="20.140625" customWidth="1"/>
    <col min="9" max="9" width="18.28515625" customWidth="1"/>
    <col min="11" max="11" width="16.85546875" customWidth="1"/>
    <col min="13" max="13" width="16.5703125" customWidth="1"/>
  </cols>
  <sheetData>
    <row r="1" spans="1:13" ht="15.75" x14ac:dyDescent="0.25">
      <c r="A1" s="137" t="s">
        <v>56</v>
      </c>
      <c r="B1" s="137"/>
      <c r="C1" s="137"/>
      <c r="D1" s="137"/>
      <c r="E1" s="137"/>
      <c r="F1" s="137"/>
    </row>
    <row r="2" spans="1:13" s="25" customFormat="1" x14ac:dyDescent="0.25"/>
    <row r="3" spans="1:13" ht="65.25" customHeight="1" x14ac:dyDescent="0.25">
      <c r="A3" s="86" t="s">
        <v>17</v>
      </c>
      <c r="B3" s="86">
        <v>2022</v>
      </c>
      <c r="C3" s="86">
        <v>2023</v>
      </c>
      <c r="D3" s="86" t="s">
        <v>59</v>
      </c>
      <c r="E3" s="87" t="s">
        <v>1</v>
      </c>
      <c r="F3" s="86" t="s">
        <v>60</v>
      </c>
      <c r="H3" s="86" t="s">
        <v>17</v>
      </c>
      <c r="I3" s="86">
        <v>2022</v>
      </c>
      <c r="J3" s="86">
        <v>2023</v>
      </c>
      <c r="K3" s="86" t="s">
        <v>59</v>
      </c>
      <c r="L3" s="87" t="s">
        <v>1</v>
      </c>
      <c r="M3" s="86" t="s">
        <v>18</v>
      </c>
    </row>
    <row r="4" spans="1:13" ht="23.1" customHeight="1" x14ac:dyDescent="0.25">
      <c r="A4" s="88" t="s">
        <v>19</v>
      </c>
      <c r="B4" s="91">
        <v>4081.1104562399992</v>
      </c>
      <c r="C4" s="91">
        <v>4264.7078248100006</v>
      </c>
      <c r="D4" s="91">
        <v>183.59736857000144</v>
      </c>
      <c r="E4" s="92">
        <v>4.4987110870592151E-2</v>
      </c>
      <c r="F4" s="93">
        <v>4595688</v>
      </c>
      <c r="G4" s="18"/>
      <c r="H4" s="88" t="s">
        <v>19</v>
      </c>
      <c r="I4" s="94">
        <f t="shared" ref="I4:I9" si="0">B4</f>
        <v>4081.1104562399992</v>
      </c>
      <c r="J4" s="94">
        <f t="shared" ref="J4:K9" si="1">C4</f>
        <v>4264.7078248100006</v>
      </c>
      <c r="K4" s="94">
        <f t="shared" si="1"/>
        <v>183.59736857000144</v>
      </c>
      <c r="L4" s="92">
        <f t="shared" ref="L4:L9" si="2">J4/I4-1</f>
        <v>4.4987110870592151E-2</v>
      </c>
      <c r="M4" s="93">
        <v>4550497</v>
      </c>
    </row>
    <row r="5" spans="1:13" ht="23.1" customHeight="1" x14ac:dyDescent="0.25">
      <c r="A5" s="88" t="s">
        <v>20</v>
      </c>
      <c r="B5" s="95">
        <v>2697.44700005</v>
      </c>
      <c r="C5" s="95">
        <v>2884.3656714500003</v>
      </c>
      <c r="D5" s="95">
        <v>186.91867140000022</v>
      </c>
      <c r="E5" s="96">
        <v>6.929465950453717E-2</v>
      </c>
      <c r="F5" s="97">
        <v>4153043</v>
      </c>
      <c r="G5" s="18"/>
      <c r="H5" s="88" t="s">
        <v>20</v>
      </c>
      <c r="I5" s="100">
        <f t="shared" si="0"/>
        <v>2697.44700005</v>
      </c>
      <c r="J5" s="100">
        <f t="shared" si="1"/>
        <v>2884.3656714500003</v>
      </c>
      <c r="K5" s="100">
        <f t="shared" si="1"/>
        <v>186.91867140000022</v>
      </c>
      <c r="L5" s="96">
        <f t="shared" si="2"/>
        <v>6.929465950453717E-2</v>
      </c>
      <c r="M5" s="97">
        <v>4034282</v>
      </c>
    </row>
    <row r="6" spans="1:13" ht="23.1" customHeight="1" x14ac:dyDescent="0.25">
      <c r="A6" s="88" t="s">
        <v>21</v>
      </c>
      <c r="B6" s="91">
        <v>830.29271225000014</v>
      </c>
      <c r="C6" s="91">
        <v>851.02550596999981</v>
      </c>
      <c r="D6" s="91">
        <v>20.732793719999677</v>
      </c>
      <c r="E6" s="92">
        <v>2.4970463324694325E-2</v>
      </c>
      <c r="F6" s="93">
        <v>2272799</v>
      </c>
      <c r="G6" s="18"/>
      <c r="H6" s="88" t="s">
        <v>21</v>
      </c>
      <c r="I6" s="94">
        <f t="shared" si="0"/>
        <v>830.29271225000014</v>
      </c>
      <c r="J6" s="94">
        <f t="shared" si="1"/>
        <v>851.02550596999981</v>
      </c>
      <c r="K6" s="94">
        <f t="shared" si="1"/>
        <v>20.732793719999677</v>
      </c>
      <c r="L6" s="92">
        <f t="shared" si="2"/>
        <v>2.4970463324694325E-2</v>
      </c>
      <c r="M6" s="93">
        <v>2296405</v>
      </c>
    </row>
    <row r="7" spans="1:13" ht="63" customHeight="1" x14ac:dyDescent="0.25">
      <c r="A7" s="89" t="s">
        <v>22</v>
      </c>
      <c r="B7" s="95">
        <v>269.28191473999999</v>
      </c>
      <c r="C7" s="95">
        <v>284.47137756000001</v>
      </c>
      <c r="D7" s="95">
        <v>15.189462820000017</v>
      </c>
      <c r="E7" s="96">
        <v>5.6407289121758852E-2</v>
      </c>
      <c r="F7" s="97">
        <v>8748731</v>
      </c>
      <c r="G7" s="18"/>
      <c r="H7" s="89" t="s">
        <v>22</v>
      </c>
      <c r="I7" s="100">
        <f t="shared" si="0"/>
        <v>269.28191473999999</v>
      </c>
      <c r="J7" s="100">
        <f t="shared" si="1"/>
        <v>284.47137756000001</v>
      </c>
      <c r="K7" s="100">
        <f t="shared" si="1"/>
        <v>15.189462820000017</v>
      </c>
      <c r="L7" s="96">
        <f t="shared" si="2"/>
        <v>5.6407289121758852E-2</v>
      </c>
      <c r="M7" s="97">
        <f>M4+M5</f>
        <v>8584779</v>
      </c>
    </row>
    <row r="8" spans="1:13" ht="23.1" customHeight="1" x14ac:dyDescent="0.25">
      <c r="A8" s="88" t="s">
        <v>23</v>
      </c>
      <c r="B8" s="91">
        <v>558.42346726999995</v>
      </c>
      <c r="C8" s="91">
        <v>586.45132837999995</v>
      </c>
      <c r="D8" s="91">
        <v>28.027861110000003</v>
      </c>
      <c r="E8" s="92">
        <v>5.019105168882243E-2</v>
      </c>
      <c r="F8" s="93">
        <v>11021530</v>
      </c>
      <c r="G8" s="18"/>
      <c r="H8" s="88" t="s">
        <v>23</v>
      </c>
      <c r="I8" s="94">
        <f t="shared" si="0"/>
        <v>558.42346726999995</v>
      </c>
      <c r="J8" s="94">
        <f t="shared" si="1"/>
        <v>586.45132837999995</v>
      </c>
      <c r="K8" s="94">
        <f t="shared" si="1"/>
        <v>28.027861110000003</v>
      </c>
      <c r="L8" s="92">
        <f t="shared" si="2"/>
        <v>5.019105168882243E-2</v>
      </c>
      <c r="M8" s="93">
        <f>SUM(M4:M6)</f>
        <v>10881184</v>
      </c>
    </row>
    <row r="9" spans="1:13" ht="23.1" customHeight="1" x14ac:dyDescent="0.25">
      <c r="A9" s="90" t="s">
        <v>24</v>
      </c>
      <c r="B9" s="98">
        <v>8436.5555505499997</v>
      </c>
      <c r="C9" s="98">
        <v>8871.0217081700011</v>
      </c>
      <c r="D9" s="98">
        <v>434.46615762000147</v>
      </c>
      <c r="E9" s="99">
        <v>5.1498049768863075E-2</v>
      </c>
      <c r="H9" s="90" t="s">
        <v>24</v>
      </c>
      <c r="I9" s="101">
        <f t="shared" si="0"/>
        <v>8436.5555505499997</v>
      </c>
      <c r="J9" s="101">
        <f t="shared" si="1"/>
        <v>8871.0217081700011</v>
      </c>
      <c r="K9" s="101">
        <f t="shared" si="1"/>
        <v>434.46615762000147</v>
      </c>
      <c r="L9" s="99">
        <f t="shared" si="2"/>
        <v>5.1498049768863075E-2</v>
      </c>
      <c r="M9" s="26"/>
    </row>
    <row r="10" spans="1:13" ht="15" customHeight="1" x14ac:dyDescent="0.25">
      <c r="A10" s="127" t="s">
        <v>27</v>
      </c>
      <c r="B10" s="127"/>
      <c r="C10" s="127"/>
      <c r="D10" s="127"/>
      <c r="E10" s="127"/>
      <c r="F10" s="127"/>
    </row>
    <row r="11" spans="1:13" ht="15" customHeight="1" x14ac:dyDescent="0.25">
      <c r="A11" s="127" t="s">
        <v>28</v>
      </c>
      <c r="B11" s="127"/>
      <c r="C11" s="127"/>
      <c r="D11" s="127"/>
      <c r="E11" s="127"/>
      <c r="F11" s="127"/>
      <c r="G11" s="18"/>
    </row>
    <row r="12" spans="1:13" ht="12" customHeight="1" x14ac:dyDescent="0.25">
      <c r="A12" s="19"/>
      <c r="B12" s="19"/>
      <c r="C12" s="19"/>
      <c r="D12" s="19"/>
      <c r="E12" s="19"/>
      <c r="F12" s="20"/>
    </row>
    <row r="13" spans="1:13" ht="12" customHeight="1" x14ac:dyDescent="0.25"/>
    <row r="14" spans="1:13" ht="29.25" customHeight="1" x14ac:dyDescent="0.25">
      <c r="A14" s="86"/>
      <c r="B14" s="86">
        <f>B3</f>
        <v>2022</v>
      </c>
      <c r="C14" s="86">
        <f>C3</f>
        <v>2023</v>
      </c>
      <c r="D14" s="86" t="str">
        <f>D3</f>
        <v>Évolution 
2023/2022</v>
      </c>
      <c r="E14" s="87" t="str">
        <f>E3</f>
        <v>Évolution en %</v>
      </c>
      <c r="F14" s="21"/>
    </row>
    <row r="15" spans="1:13" ht="24.95" customHeight="1" x14ac:dyDescent="0.25">
      <c r="A15" s="102" t="s">
        <v>25</v>
      </c>
      <c r="B15" s="91">
        <v>58.495911729999996</v>
      </c>
      <c r="C15" s="91">
        <v>61.902249429999991</v>
      </c>
      <c r="D15" s="91">
        <v>3.4063376999999946</v>
      </c>
      <c r="E15" s="92">
        <v>5.8232064417127916E-2</v>
      </c>
      <c r="F15" s="20"/>
      <c r="I15" s="22"/>
      <c r="J15" s="23"/>
    </row>
    <row r="16" spans="1:13" x14ac:dyDescent="0.25">
      <c r="A16" s="27" t="s">
        <v>29</v>
      </c>
      <c r="B16" s="26"/>
      <c r="C16" s="26"/>
      <c r="D16" s="26"/>
      <c r="E16" s="26"/>
      <c r="I16" s="24"/>
      <c r="J16" s="23"/>
    </row>
    <row r="17" spans="1:11" ht="15.75" customHeight="1" x14ac:dyDescent="0.25">
      <c r="A17" s="127" t="s">
        <v>28</v>
      </c>
      <c r="B17" s="127"/>
      <c r="C17" s="127"/>
      <c r="D17" s="127"/>
      <c r="E17" s="127"/>
      <c r="K17" s="105"/>
    </row>
    <row r="18" spans="1:11" ht="29.25" customHeight="1" x14ac:dyDescent="0.25">
      <c r="A18" s="152" t="s">
        <v>32</v>
      </c>
      <c r="B18" s="152"/>
      <c r="C18" s="152"/>
      <c r="D18" s="152"/>
      <c r="E18" s="152"/>
      <c r="K18" s="104"/>
    </row>
  </sheetData>
  <mergeCells count="5">
    <mergeCell ref="A1:F1"/>
    <mergeCell ref="A10:F10"/>
    <mergeCell ref="A11:F11"/>
    <mergeCell ref="A17:E17"/>
    <mergeCell ref="A18:E18"/>
  </mergeCells>
  <pageMargins left="0.7" right="0.7" top="0.75" bottom="0.75" header="0.3" footer="0.3"/>
  <pageSetup paperSize="9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CSG </vt:lpstr>
      <vt:lpstr> Assujettis CSG 2022-2023</vt:lpstr>
      <vt:lpstr> Assujettis CSG 2021-2022</vt:lpstr>
      <vt:lpstr>Précomptes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VAUVRAY Ludwig</cp:lastModifiedBy>
  <dcterms:created xsi:type="dcterms:W3CDTF">2022-11-16T13:01:53Z</dcterms:created>
  <dcterms:modified xsi:type="dcterms:W3CDTF">2024-12-12T13:23:26Z</dcterms:modified>
</cp:coreProperties>
</file>