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SPR\PSN\Contenus Site Internet\pyramide\2023\"/>
    </mc:Choice>
  </mc:AlternateContent>
  <xr:revisionPtr revIDLastSave="0" documentId="14_{3185B9B8-46E1-44D0-9754-7C69CB3A5767}" xr6:coauthVersionLast="47" xr6:coauthVersionMax="47" xr10:uidLastSave="{00000000-0000-0000-0000-000000000000}"/>
  <bookViews>
    <workbookView xWindow="-25320" yWindow="390" windowWidth="25440" windowHeight="15390" tabRatio="800" xr2:uid="{3C47E2DA-1166-42BA-BB52-BE1AC11F9270}"/>
  </bookViews>
  <sheets>
    <sheet name="Pyramide retraités" sheetId="6" r:id="rId1"/>
    <sheet name="Retraités par tranche d'âge" sheetId="4" r:id="rId2"/>
    <sheet name="Retraités par droit et tr. âge" sheetId="5" r:id="rId3"/>
    <sheet name="Pyramide résidents France" sheetId="9" r:id="rId4"/>
    <sheet name="Retraités résidant en France" sheetId="2" r:id="rId5"/>
    <sheet name="Évolution de l'âge moyen" sheetId="8" r:id="rId6"/>
    <sheet name="Evol tranche d'âge quinquénal" sheetId="11" r:id="rId7"/>
    <sheet name="Evol tranche d'âge quinquénal 2" sheetId="10" r:id="rId8"/>
  </sheets>
  <externalReferences>
    <externalReference r:id="rId9"/>
  </externalReferences>
  <definedNames>
    <definedName name="_col1" localSheetId="6">'Evol tranche d''âge quinquénal'!#REF!</definedName>
    <definedName name="_col1" localSheetId="7">'Evol tranche d''âge quinquénal 2'!#REF!</definedName>
    <definedName name="_xlnm._FilterDatabase" localSheetId="5" hidden="1">'Évolution de l''âge moyen'!$A$1:$D$50</definedName>
    <definedName name="_xlnm._FilterDatabase" localSheetId="3" hidden="1">'Pyramide résidents France'!$A$1:$E$103</definedName>
    <definedName name="_xlnm._FilterDatabase" localSheetId="0" hidden="1">'Pyramide retraités'!$A$2:$G$58</definedName>
    <definedName name="_ftn1" localSheetId="1">'Retraités par tranche d''âge'!#REF!</definedName>
    <definedName name="_ftnref1" localSheetId="3">'Pyramide résidents France'!$A$107</definedName>
    <definedName name="_ftnref1" localSheetId="1">'Retraités par tranche d''âge'!#REF!</definedName>
    <definedName name="âge" localSheetId="6">'Evol tranche d''âge quinquénal'!$A$3:$A$22</definedName>
    <definedName name="âge" localSheetId="7">'Evol tranche d''âge quinquénal 2'!$A$3:$A$15</definedName>
    <definedName name="_xlnm.Print_Area" localSheetId="6">'Evol tranche d''âge quinquénal'!$A$2:$D$23</definedName>
    <definedName name="_xlnm.Print_Area" localSheetId="7">'Evol tranche d''âge quinquénal 2'!$A$2:$D$16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7" i="11" l="1"/>
  <c r="U27" i="11"/>
  <c r="Q27" i="11"/>
  <c r="M27" i="11"/>
  <c r="I27" i="11"/>
  <c r="E27" i="11"/>
  <c r="X26" i="11"/>
  <c r="W26" i="11"/>
  <c r="W25" i="11"/>
  <c r="S25" i="11"/>
  <c r="O25" i="11"/>
  <c r="K25" i="11"/>
  <c r="G25" i="11"/>
  <c r="C25" i="11"/>
  <c r="U22" i="11"/>
  <c r="Q22" i="11"/>
  <c r="M22" i="11"/>
  <c r="I22" i="11"/>
  <c r="E22" i="11"/>
  <c r="X18" i="11"/>
  <c r="X27" i="11" s="1"/>
  <c r="V18" i="11"/>
  <c r="V25" i="11" s="1"/>
  <c r="U18" i="11"/>
  <c r="U25" i="11" s="1"/>
  <c r="T18" i="11"/>
  <c r="T27" i="11" s="1"/>
  <c r="S18" i="11"/>
  <c r="S26" i="11" s="1"/>
  <c r="R18" i="11"/>
  <c r="R25" i="11" s="1"/>
  <c r="Q18" i="11"/>
  <c r="Q25" i="11" s="1"/>
  <c r="P18" i="11"/>
  <c r="P27" i="11" s="1"/>
  <c r="O18" i="11"/>
  <c r="O26" i="11" s="1"/>
  <c r="N18" i="11"/>
  <c r="N25" i="11" s="1"/>
  <c r="M18" i="11"/>
  <c r="M25" i="11" s="1"/>
  <c r="L18" i="11"/>
  <c r="L27" i="11" s="1"/>
  <c r="K18" i="11"/>
  <c r="K26" i="11" s="1"/>
  <c r="J18" i="11"/>
  <c r="J25" i="11" s="1"/>
  <c r="I18" i="11"/>
  <c r="I25" i="11" s="1"/>
  <c r="H18" i="11"/>
  <c r="H27" i="11" s="1"/>
  <c r="G18" i="11"/>
  <c r="G26" i="11" s="1"/>
  <c r="F18" i="11"/>
  <c r="F25" i="11" s="1"/>
  <c r="E18" i="11"/>
  <c r="E25" i="11" s="1"/>
  <c r="D18" i="11"/>
  <c r="D27" i="11" s="1"/>
  <c r="C18" i="11"/>
  <c r="C26" i="11" s="1"/>
  <c r="B18" i="11"/>
  <c r="B25" i="11" s="1"/>
  <c r="AA16" i="11"/>
  <c r="AA15" i="11"/>
  <c r="AA14" i="11"/>
  <c r="AA13" i="11"/>
  <c r="AA12" i="11"/>
  <c r="AA11" i="11"/>
  <c r="AA10" i="11"/>
  <c r="AA9" i="11"/>
  <c r="AA8" i="11"/>
  <c r="AA7" i="11"/>
  <c r="W21" i="10"/>
  <c r="U21" i="10"/>
  <c r="Q21" i="10"/>
  <c r="M21" i="10"/>
  <c r="I21" i="10"/>
  <c r="E21" i="10"/>
  <c r="W20" i="10"/>
  <c r="T20" i="10"/>
  <c r="P20" i="10"/>
  <c r="L20" i="10"/>
  <c r="H20" i="10"/>
  <c r="D20" i="10"/>
  <c r="W19" i="10"/>
  <c r="W18" i="10"/>
  <c r="V18" i="10"/>
  <c r="R18" i="10"/>
  <c r="N18" i="10"/>
  <c r="J18" i="10"/>
  <c r="F18" i="10"/>
  <c r="B18" i="10"/>
  <c r="X13" i="10"/>
  <c r="V11" i="10"/>
  <c r="V19" i="10" s="1"/>
  <c r="U11" i="10"/>
  <c r="U18" i="10" s="1"/>
  <c r="T11" i="10"/>
  <c r="T21" i="10" s="1"/>
  <c r="S11" i="10"/>
  <c r="S20" i="10" s="1"/>
  <c r="R11" i="10"/>
  <c r="R19" i="10" s="1"/>
  <c r="Q11" i="10"/>
  <c r="Q18" i="10" s="1"/>
  <c r="P11" i="10"/>
  <c r="P21" i="10" s="1"/>
  <c r="O11" i="10"/>
  <c r="O20" i="10" s="1"/>
  <c r="N11" i="10"/>
  <c r="N19" i="10" s="1"/>
  <c r="M11" i="10"/>
  <c r="M18" i="10" s="1"/>
  <c r="L11" i="10"/>
  <c r="L21" i="10" s="1"/>
  <c r="K11" i="10"/>
  <c r="K20" i="10" s="1"/>
  <c r="J11" i="10"/>
  <c r="J19" i="10" s="1"/>
  <c r="I11" i="10"/>
  <c r="I18" i="10" s="1"/>
  <c r="H11" i="10"/>
  <c r="H21" i="10" s="1"/>
  <c r="G11" i="10"/>
  <c r="G20" i="10" s="1"/>
  <c r="F11" i="10"/>
  <c r="F19" i="10" s="1"/>
  <c r="E11" i="10"/>
  <c r="E18" i="10" s="1"/>
  <c r="D11" i="10"/>
  <c r="D21" i="10" s="1"/>
  <c r="C11" i="10"/>
  <c r="C20" i="10" s="1"/>
  <c r="B11" i="10"/>
  <c r="B19" i="10" s="1"/>
  <c r="Z9" i="10"/>
  <c r="X9" i="10"/>
  <c r="Z8" i="10"/>
  <c r="X8" i="10"/>
  <c r="AA8" i="10" s="1"/>
  <c r="AA7" i="10"/>
  <c r="Z7" i="10"/>
  <c r="X7" i="10"/>
  <c r="Z6" i="10"/>
  <c r="X6" i="10"/>
  <c r="D14" i="2"/>
  <c r="C15" i="2"/>
  <c r="B15" i="2"/>
  <c r="B12" i="2"/>
  <c r="D11" i="2"/>
  <c r="D10" i="2"/>
  <c r="D12" i="2" s="1"/>
  <c r="C12" i="2"/>
  <c r="C9" i="2"/>
  <c r="B9" i="2"/>
  <c r="D7" i="2"/>
  <c r="E105" i="9"/>
  <c r="D105" i="9"/>
  <c r="C105" i="9"/>
  <c r="B105" i="9"/>
  <c r="H77" i="9"/>
  <c r="S9" i="5"/>
  <c r="S7" i="5"/>
  <c r="S5" i="5"/>
  <c r="R11" i="5"/>
  <c r="L7" i="5"/>
  <c r="B7" i="5"/>
  <c r="G60" i="6"/>
  <c r="F60" i="6"/>
  <c r="E60" i="6"/>
  <c r="D60" i="6"/>
  <c r="C60" i="6"/>
  <c r="B60" i="6"/>
  <c r="L26" i="11" l="1"/>
  <c r="B22" i="11"/>
  <c r="F22" i="11"/>
  <c r="J22" i="11"/>
  <c r="N22" i="11"/>
  <c r="R22" i="11"/>
  <c r="V22" i="11"/>
  <c r="D25" i="11"/>
  <c r="H25" i="11"/>
  <c r="L25" i="11"/>
  <c r="P25" i="11"/>
  <c r="T25" i="11"/>
  <c r="X25" i="11"/>
  <c r="E26" i="11"/>
  <c r="I26" i="11"/>
  <c r="M26" i="11"/>
  <c r="Q26" i="11"/>
  <c r="U26" i="11"/>
  <c r="B27" i="11"/>
  <c r="F27" i="11"/>
  <c r="J27" i="11"/>
  <c r="N27" i="11"/>
  <c r="R27" i="11"/>
  <c r="V27" i="11"/>
  <c r="D26" i="11"/>
  <c r="T26" i="11"/>
  <c r="C22" i="11"/>
  <c r="G22" i="11"/>
  <c r="K22" i="11"/>
  <c r="O22" i="11"/>
  <c r="S22" i="11"/>
  <c r="X22" i="11"/>
  <c r="B26" i="11"/>
  <c r="F26" i="11"/>
  <c r="J26" i="11"/>
  <c r="N26" i="11"/>
  <c r="R26" i="11"/>
  <c r="V26" i="11"/>
  <c r="C27" i="11"/>
  <c r="G27" i="11"/>
  <c r="K27" i="11"/>
  <c r="O27" i="11"/>
  <c r="S27" i="11"/>
  <c r="AA18" i="11"/>
  <c r="H26" i="11"/>
  <c r="P26" i="11"/>
  <c r="D22" i="11"/>
  <c r="H22" i="11"/>
  <c r="L22" i="11"/>
  <c r="P22" i="11"/>
  <c r="T22" i="11"/>
  <c r="C15" i="10"/>
  <c r="K15" i="10"/>
  <c r="S15" i="10"/>
  <c r="G19" i="10"/>
  <c r="O19" i="10"/>
  <c r="AA6" i="10"/>
  <c r="D15" i="10"/>
  <c r="H15" i="10"/>
  <c r="L15" i="10"/>
  <c r="P15" i="10"/>
  <c r="T15" i="10"/>
  <c r="C18" i="10"/>
  <c r="G18" i="10"/>
  <c r="K18" i="10"/>
  <c r="O18" i="10"/>
  <c r="S18" i="10"/>
  <c r="D19" i="10"/>
  <c r="H19" i="10"/>
  <c r="L19" i="10"/>
  <c r="P19" i="10"/>
  <c r="T19" i="10"/>
  <c r="E20" i="10"/>
  <c r="I20" i="10"/>
  <c r="M20" i="10"/>
  <c r="Q20" i="10"/>
  <c r="U20" i="10"/>
  <c r="B21" i="10"/>
  <c r="F21" i="10"/>
  <c r="J21" i="10"/>
  <c r="N21" i="10"/>
  <c r="R21" i="10"/>
  <c r="V21" i="10"/>
  <c r="G15" i="10"/>
  <c r="O15" i="10"/>
  <c r="K19" i="10"/>
  <c r="S19" i="10"/>
  <c r="AA9" i="10"/>
  <c r="E15" i="10"/>
  <c r="I15" i="10"/>
  <c r="M15" i="10"/>
  <c r="Q15" i="10"/>
  <c r="U15" i="10"/>
  <c r="D18" i="10"/>
  <c r="H18" i="10"/>
  <c r="L18" i="10"/>
  <c r="P18" i="10"/>
  <c r="T18" i="10"/>
  <c r="E19" i="10"/>
  <c r="I19" i="10"/>
  <c r="M19" i="10"/>
  <c r="Q19" i="10"/>
  <c r="U19" i="10"/>
  <c r="B20" i="10"/>
  <c r="F20" i="10"/>
  <c r="J20" i="10"/>
  <c r="N20" i="10"/>
  <c r="R20" i="10"/>
  <c r="V20" i="10"/>
  <c r="C21" i="10"/>
  <c r="G21" i="10"/>
  <c r="K21" i="10"/>
  <c r="O21" i="10"/>
  <c r="S21" i="10"/>
  <c r="X11" i="10"/>
  <c r="C19" i="10"/>
  <c r="B15" i="10"/>
  <c r="F15" i="10"/>
  <c r="J15" i="10"/>
  <c r="N15" i="10"/>
  <c r="R15" i="10"/>
  <c r="V15" i="10"/>
  <c r="D13" i="2"/>
  <c r="D15" i="2" s="1"/>
  <c r="D8" i="2"/>
  <c r="D9" i="2" s="1"/>
  <c r="U7" i="5"/>
  <c r="U9" i="5"/>
  <c r="F7" i="5"/>
  <c r="S11" i="5"/>
  <c r="V11" i="5"/>
  <c r="W11" i="5" s="1"/>
  <c r="S6" i="5"/>
  <c r="S8" i="5"/>
  <c r="S10" i="5"/>
  <c r="U4" i="5"/>
  <c r="U6" i="5"/>
  <c r="U10" i="5"/>
  <c r="F4" i="5"/>
  <c r="V4" i="5"/>
  <c r="N5" i="5"/>
  <c r="F6" i="5"/>
  <c r="V6" i="5"/>
  <c r="W6" i="5" s="1"/>
  <c r="D7" i="5"/>
  <c r="J7" i="5"/>
  <c r="F8" i="5"/>
  <c r="V8" i="5"/>
  <c r="W8" i="5" s="1"/>
  <c r="N9" i="5"/>
  <c r="B10" i="5"/>
  <c r="L10" i="5"/>
  <c r="V10" i="5"/>
  <c r="W10" i="5" s="1"/>
  <c r="T11" i="5"/>
  <c r="U11" i="5" s="1"/>
  <c r="S4" i="5"/>
  <c r="F5" i="5"/>
  <c r="F9" i="5"/>
  <c r="D10" i="5"/>
  <c r="N4" i="5"/>
  <c r="V5" i="5"/>
  <c r="N6" i="5"/>
  <c r="V7" i="5"/>
  <c r="W7" i="5" s="1"/>
  <c r="N8" i="5"/>
  <c r="V9" i="5"/>
  <c r="J10" i="5"/>
  <c r="E3" i="4"/>
  <c r="E4" i="4"/>
  <c r="F4" i="4"/>
  <c r="F6" i="4"/>
  <c r="B7" i="4"/>
  <c r="C7" i="4" s="1"/>
  <c r="D7" i="4"/>
  <c r="E7" i="4" s="1"/>
  <c r="F3" i="4"/>
  <c r="F5" i="4"/>
  <c r="AA11" i="10" l="1"/>
  <c r="X20" i="10"/>
  <c r="X18" i="10"/>
  <c r="X21" i="10"/>
  <c r="X19" i="10"/>
  <c r="M10" i="5"/>
  <c r="L11" i="5"/>
  <c r="K10" i="5"/>
  <c r="N10" i="5"/>
  <c r="F10" i="5"/>
  <c r="K7" i="5"/>
  <c r="J11" i="5"/>
  <c r="N7" i="5"/>
  <c r="W9" i="5"/>
  <c r="W5" i="5"/>
  <c r="E7" i="5"/>
  <c r="D11" i="5"/>
  <c r="W4" i="5"/>
  <c r="U8" i="5"/>
  <c r="B11" i="5"/>
  <c r="U5" i="5"/>
  <c r="C6" i="4"/>
  <c r="C5" i="4"/>
  <c r="F7" i="4"/>
  <c r="G7" i="4" s="1"/>
  <c r="G4" i="4"/>
  <c r="C4" i="4"/>
  <c r="C3" i="4"/>
  <c r="E6" i="4"/>
  <c r="E5" i="4"/>
  <c r="C11" i="5" l="1"/>
  <c r="F11" i="5"/>
  <c r="C9" i="5"/>
  <c r="C6" i="5"/>
  <c r="C5" i="5"/>
  <c r="C4" i="5"/>
  <c r="C7" i="5"/>
  <c r="C8" i="5"/>
  <c r="C10" i="5"/>
  <c r="E11" i="5"/>
  <c r="E9" i="5"/>
  <c r="E6" i="5"/>
  <c r="E4" i="5"/>
  <c r="E5" i="5"/>
  <c r="E8" i="5"/>
  <c r="K11" i="5"/>
  <c r="N11" i="5"/>
  <c r="K4" i="5"/>
  <c r="K9" i="5"/>
  <c r="K6" i="5"/>
  <c r="K8" i="5"/>
  <c r="K5" i="5"/>
  <c r="M11" i="5"/>
  <c r="M5" i="5"/>
  <c r="M7" i="5"/>
  <c r="M6" i="5"/>
  <c r="M9" i="5"/>
  <c r="M4" i="5"/>
  <c r="M8" i="5"/>
  <c r="E10" i="5"/>
  <c r="G6" i="4"/>
  <c r="G3" i="4"/>
  <c r="G5" i="4"/>
  <c r="O11" i="5" l="1"/>
  <c r="O8" i="5"/>
  <c r="O4" i="5"/>
  <c r="O5" i="5"/>
  <c r="O9" i="5"/>
  <c r="O6" i="5"/>
  <c r="O7" i="5"/>
  <c r="O10" i="5"/>
  <c r="G11" i="5"/>
  <c r="G9" i="5"/>
  <c r="G5" i="5"/>
  <c r="G4" i="5"/>
  <c r="G8" i="5"/>
  <c r="G7" i="5"/>
  <c r="G6" i="5"/>
  <c r="G10" i="5"/>
  <c r="W17" i="6" l="1"/>
  <c r="X16" i="6"/>
  <c r="W16" i="6"/>
  <c r="X15" i="6"/>
  <c r="W15" i="6"/>
  <c r="X14" i="6"/>
  <c r="W14" i="6"/>
  <c r="X13" i="6"/>
  <c r="Y13" i="6" s="1"/>
  <c r="W13" i="6"/>
  <c r="X12" i="6"/>
  <c r="W12" i="6"/>
  <c r="X11" i="6"/>
  <c r="W11" i="6"/>
  <c r="X10" i="6"/>
  <c r="W10" i="6"/>
  <c r="X9" i="6"/>
  <c r="W9" i="6"/>
  <c r="Y9" i="6" s="1"/>
  <c r="X8" i="6"/>
  <c r="W8" i="6"/>
  <c r="X7" i="6"/>
  <c r="W7" i="6"/>
  <c r="Y10" i="6" l="1"/>
  <c r="Y14" i="6"/>
  <c r="Y7" i="6"/>
  <c r="Y15" i="6"/>
  <c r="Y12" i="6"/>
  <c r="Y11" i="6"/>
  <c r="Y16" i="6"/>
  <c r="X17" i="6"/>
  <c r="X19" i="6" s="1"/>
  <c r="Y8" i="6"/>
  <c r="W19" i="6"/>
  <c r="Y17" i="6" l="1"/>
  <c r="Y19" i="6" s="1"/>
</calcChain>
</file>

<file path=xl/sharedStrings.xml><?xml version="1.0" encoding="utf-8"?>
<sst xmlns="http://schemas.openxmlformats.org/spreadsheetml/2006/main" count="285" uniqueCount="168">
  <si>
    <t>Hommes</t>
  </si>
  <si>
    <t>Femmes</t>
  </si>
  <si>
    <t>Ensemble</t>
  </si>
  <si>
    <t>2019*</t>
  </si>
  <si>
    <t>Part dans la population française</t>
  </si>
  <si>
    <t xml:space="preserve">Part dans la population française de 62 ans et plus </t>
  </si>
  <si>
    <t xml:space="preserve">Part dans la population française de 75 ans et plus </t>
  </si>
  <si>
    <t>Âge</t>
  </si>
  <si>
    <t>%</t>
  </si>
  <si>
    <t>Moins de 67 ans</t>
  </si>
  <si>
    <t>67-74 ans</t>
  </si>
  <si>
    <t>75-84 ans</t>
  </si>
  <si>
    <t>85 ans ou plus</t>
  </si>
  <si>
    <t>Âge moyen</t>
  </si>
  <si>
    <t>Effectif</t>
  </si>
  <si>
    <t>Moins de 62 ans</t>
  </si>
  <si>
    <t>Moins de 55 ans</t>
  </si>
  <si>
    <t>62 à 64 ans</t>
  </si>
  <si>
    <t>55 à 64 ans</t>
  </si>
  <si>
    <t xml:space="preserve">65 à 66 ans </t>
  </si>
  <si>
    <t xml:space="preserve">65 à 74 ans </t>
  </si>
  <si>
    <t>Ensemble des moins de 67 ans</t>
  </si>
  <si>
    <t>75 à 84 ans</t>
  </si>
  <si>
    <t>67 à 74 ans</t>
  </si>
  <si>
    <t xml:space="preserve">85 à 94 ans </t>
  </si>
  <si>
    <t xml:space="preserve">75 ans et plus </t>
  </si>
  <si>
    <t>95 à 104 ans</t>
  </si>
  <si>
    <t>Ensemble des 67 ans et plus</t>
  </si>
  <si>
    <t>105 et plus</t>
  </si>
  <si>
    <t xml:space="preserve">Ensemble des retraités de droit direct </t>
  </si>
  <si>
    <t>Ensemble des retraités de droit dérivé servi seul</t>
  </si>
  <si>
    <t>Ensemble des droits dérivés</t>
  </si>
  <si>
    <t>75,4 ans</t>
  </si>
  <si>
    <t>Droits dérivés servis seuls</t>
  </si>
  <si>
    <t>Droits directs servis accompagnés d'un droit dérivé</t>
  </si>
  <si>
    <t>Droits directs servis seuls</t>
  </si>
  <si>
    <t>Total</t>
  </si>
  <si>
    <t>Non ventilables</t>
  </si>
  <si>
    <t>Sous-total</t>
  </si>
  <si>
    <t>100 ans et +</t>
  </si>
  <si>
    <t>95 à 99 ans</t>
  </si>
  <si>
    <t>90 à 94 ans</t>
  </si>
  <si>
    <t>85 à 89 ans</t>
  </si>
  <si>
    <t>80 à 84 ans</t>
  </si>
  <si>
    <t>75 à 79 ans</t>
  </si>
  <si>
    <t>70 à 74 ans</t>
  </si>
  <si>
    <t>65 à 69 ans</t>
  </si>
  <si>
    <t>60 à 64 ans</t>
  </si>
  <si>
    <t>55 à 59 ans</t>
  </si>
  <si>
    <t>51 à 54 ans</t>
  </si>
  <si>
    <t>des droits</t>
  </si>
  <si>
    <t>Groupes
d'âge</t>
  </si>
  <si>
    <t>RÉPARTITION PAR GROUPE D'ÂGE DES RETRAITÉS DU RÉGIME GÉNÉRAL AU 31 DÉCEMBRE</t>
  </si>
  <si>
    <t>% de retraités âgés de 75 ans et plus</t>
  </si>
  <si>
    <t>% de retraités âgés de 85 ans et plus</t>
  </si>
  <si>
    <t>% de retraités âgés de 95 ans et plus</t>
  </si>
  <si>
    <t>Évolution de l'âge moyen des retraités du régime général au 31 décembre</t>
  </si>
  <si>
    <t>Année</t>
  </si>
  <si>
    <t>Droits directs</t>
  </si>
  <si>
    <t>Droits dérivés seuls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</si>
  <si>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</si>
  <si>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</si>
  <si>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</si>
  <si>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</si>
  <si>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</si>
  <si>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</si>
  <si>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</si>
  <si>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</si>
  <si>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</si>
  <si>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</si>
  <si>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</si>
  <si>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</si>
  <si>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</si>
  <si>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</si>
  <si>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</si>
  <si>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</si>
  <si>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</si>
  <si>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</si>
  <si>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</si>
  <si>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</si>
  <si>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</si>
  <si>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</si>
  <si>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</si>
  <si>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</si>
  <si>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</si>
  <si>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</si>
  <si>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</si>
  <si>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</si>
  <si>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</si>
  <si>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</si>
  <si>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</si>
  <si>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</si>
  <si>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</si>
  <si>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</si>
  <si>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</si>
  <si>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</si>
  <si>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</si>
  <si>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</si>
  <si>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</si>
  <si>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</si>
  <si>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</si>
  <si>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</si>
  <si>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</si>
  <si>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</si>
  <si>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Ensemble des droits</t>
  </si>
  <si>
    <t>Évolution de l’âge moyen des retraités du régime général au 31 décembre</t>
  </si>
  <si>
    <t xml:space="preserve">Évolution de la répartition des retraités du régime général au 31 décembre
 par tranche d'âge quinquennale (tous droits confondus) </t>
  </si>
  <si>
    <t>2020*</t>
  </si>
  <si>
    <t>74,8 ans</t>
  </si>
  <si>
    <t>79,8 ans</t>
  </si>
  <si>
    <t>Hommes et femmes</t>
  </si>
  <si>
    <t>-</t>
  </si>
  <si>
    <t>Champ : Retraités (de droit direct et/ou de droit dérivé) du régime général.</t>
  </si>
  <si>
    <t>Source : SNSP-TSTI.</t>
  </si>
  <si>
    <t>Source : SNSP-TSTI.</t>
  </si>
  <si>
    <t>Champ : Population résidant en France (métropole et territoire des CGSS pour les retraités).</t>
  </si>
  <si>
    <t>Source : SNSP et SNSP-TSTI.</t>
  </si>
  <si>
    <t>Champ : retraités (de droit direct et/ou de droit dérivé) du régime général (hors outils de gestion de la Sécurité sociale pour les indépendants jusqu'à fin 2018) au 31/12 de chaque année.</t>
  </si>
  <si>
    <t>* Rupture de série à la suite de l'intégration du régime des travailleurs indépendants au régime général.</t>
  </si>
  <si>
    <t>Rupture de série en 2019 à la suite de l'intégration du régime des travailleurs indépendants au régime général.</t>
  </si>
  <si>
    <t>Source : SNSP et SNSP-TSTI.</t>
  </si>
  <si>
    <t>Champ : Retraités (de droit direct et/ou de droit dérivé) du régime général (hors outils de gestion de la Sécurité sociale pour les indépendants jusqu'à fin 2018) au 31/12 de chaque année.</t>
  </si>
  <si>
    <t>* Rupture de série suite à l'intégration du régime des travailleurs indépendants au régime général.</t>
  </si>
  <si>
    <t>ans et plus</t>
  </si>
  <si>
    <t xml:space="preserve">Sources : </t>
  </si>
  <si>
    <r>
      <rPr>
        <i/>
        <vertAlign val="superscript"/>
        <sz val="9"/>
        <color rgb="FF005670"/>
        <rFont val="Arial"/>
        <family val="2"/>
      </rPr>
      <t>1</t>
    </r>
    <r>
      <rPr>
        <i/>
        <sz val="9"/>
        <color rgb="FF005670"/>
        <rFont val="Arial"/>
        <family val="2"/>
      </rPr>
      <t xml:space="preserve"> : SNSP-TSTI </t>
    </r>
  </si>
  <si>
    <r>
      <rPr>
        <i/>
        <vertAlign val="superscript"/>
        <sz val="9"/>
        <color rgb="FF005670"/>
        <rFont val="Arial"/>
        <family val="2"/>
      </rPr>
      <t>2</t>
    </r>
    <r>
      <rPr>
        <i/>
        <sz val="9"/>
        <color rgb="FF005670"/>
        <rFont val="Arial"/>
        <family val="2"/>
      </rPr>
      <t xml:space="preserve"> : Insee, estimation de la population au 1er janvier 2023 (données provisoires arrêtées à fin 2022).Population par âge [En ligne], https://www.insee.fr/fr/statistiques/fichier/6688661/Pyra2023.xlsx (consulté le 06/02/2023).</t>
    </r>
  </si>
  <si>
    <r>
      <t xml:space="preserve">Population française </t>
    </r>
    <r>
      <rPr>
        <vertAlign val="superscript"/>
        <sz val="10"/>
        <rFont val="Arial"/>
        <family val="2"/>
      </rPr>
      <t>(2)</t>
    </r>
  </si>
  <si>
    <r>
      <t xml:space="preserve">Retraités du régime général </t>
    </r>
    <r>
      <rPr>
        <vertAlign val="superscript"/>
        <sz val="10"/>
        <rFont val="Arial"/>
        <family val="2"/>
      </rPr>
      <t>(1)</t>
    </r>
  </si>
  <si>
    <t>Pyramide des âges des retraités du régime général par type de droit
 au 31 décembre 2023</t>
  </si>
  <si>
    <t>Pyramide des âges des retraités du régime général au 31 décembre 2023</t>
  </si>
  <si>
    <t>Répartition par tranche d'âge des retraités du régime général
 au 31 décembre 2023</t>
  </si>
  <si>
    <t>74,1 ans</t>
  </si>
  <si>
    <t>75,5 ans</t>
  </si>
  <si>
    <t>74,9 ans</t>
  </si>
  <si>
    <t>Répartition des droits directs servis au régime général par tranches d’âge 
au 31 décembre 2023</t>
  </si>
  <si>
    <t>Répartition des droits dérivés servis seuls au régime général
 au 31 décembre 2023</t>
  </si>
  <si>
    <t>Répartition des droits dérivés servis seuls ou avec un droit direct au régime général  au 31 décembre 2023</t>
  </si>
  <si>
    <t>77,1 ans</t>
  </si>
  <si>
    <t>77,0 ans</t>
  </si>
  <si>
    <t>78,8 ans</t>
  </si>
  <si>
    <t>79,9 ans</t>
  </si>
  <si>
    <t>Champ : Retraités de droit direct servi seul ou avec un droit dérivé.</t>
  </si>
  <si>
    <t>Champ : Retraités de droit dérivé servi seul.</t>
  </si>
  <si>
    <t>Champ : Retraités de droit dérivé servi seul ou avec un droit direct.</t>
  </si>
  <si>
    <t>Pyramide des âges des retraités du régime général au sein de la population française</t>
  </si>
  <si>
    <t>Retraités du régime général résidant en France au sein de la population française</t>
  </si>
  <si>
    <t xml:space="preserve"> au 31 décembre 2023</t>
  </si>
  <si>
    <t>Source : (1) SNSP-TSTI.</t>
  </si>
  <si>
    <t xml:space="preserve">                (2) Insee : estimations de population (données provisoires arrêtées à fin 2023).</t>
  </si>
  <si>
    <t>Population par âge [En ligne], https://www.insee.fr/fr/statistiques/2381472 (consulté le 23/01/2024).</t>
  </si>
  <si>
    <t xml:space="preserve">                (2) Insee, Pyramide des âges au premier janvier 2024 (données provisoires arrêtées à fin 2023).</t>
  </si>
  <si>
    <t>[En ligne], https://www.insee.fr/fr/statistiques/2381472 (consulté le 23/01/2024).</t>
  </si>
  <si>
    <t>Retraités du régime général résidant en France au sein de la population Française au 31 décembre 2023</t>
  </si>
  <si>
    <t>Retraités du régime général résidant en France (1)</t>
  </si>
  <si>
    <t>Ensemble de la population (2)</t>
  </si>
  <si>
    <t>Retraités du régime général de 62 ans et plus résidant en France (1)</t>
  </si>
  <si>
    <t>Ensemble de la population de 62 ans et plus (2)</t>
  </si>
  <si>
    <t>Retraités du régime général de 75 ans et plus résidant en France (1)</t>
  </si>
  <si>
    <t>Ensemble de la population de 75 ans et plus (2)</t>
  </si>
  <si>
    <t>Évolution sur 20 ans
2023/2003</t>
  </si>
  <si>
    <t>51 à 64 ans</t>
  </si>
  <si>
    <t>65 à 74 ans</t>
  </si>
  <si>
    <t>85 ans et plus</t>
  </si>
  <si>
    <t xml:space="preserve">% de retraités âgés de 51 à 64 ans </t>
  </si>
  <si>
    <t>% de retraités âgés de 65 ans à 74 ans ans</t>
  </si>
  <si>
    <t>% de retraités âgés de 75 ans à 84 ans ans</t>
  </si>
  <si>
    <t xml:space="preserve">Évolution de la répartition des retraités du régime général au 31 décembre
 par groupe d'âge(tous droits confondus)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</si>
</sst>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  <numFmt numFmtId="167" formatCode="#,##0.0"/>
    <numFmt numFmtId="168" formatCode="#,##0&quot; &quot;"/>
    <numFmt numFmtId="169" formatCode="0&quot;  ans&quot;"/>
    <numFmt numFmtId="170" formatCode="0.0"/>
    <numFmt numFmtId="171" formatCode="_-* #,##0.0_-;\-* #,##0.0_-;_-* &quot;-&quot;??_-;_-@_-"/>
    <numFmt numFmtId="172" formatCode="0_ ;\-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005670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vertAlign val="superscript"/>
      <sz val="9"/>
      <color rgb="FF005670"/>
      <name val="Arial"/>
      <family val="2"/>
    </font>
    <font>
      <sz val="10"/>
      <name val="Arial"/>
      <family val="2"/>
      <charset val="1"/>
    </font>
    <font>
      <vertAlign val="superscript"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0"/>
      <name val="Helv"/>
    </font>
    <font>
      <sz val="8"/>
      <name val="Arial"/>
      <family val="2"/>
    </font>
    <font>
      <b/>
      <sz val="8"/>
      <name val="Arial"/>
      <family val="2"/>
    </font>
    <font>
      <sz val="8"/>
      <name val="Helvetica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rgb="FF005670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i/>
      <sz val="11"/>
      <color rgb="FF005670"/>
      <name val="Calibri"/>
      <family val="2"/>
      <scheme val="minor"/>
    </font>
    <font>
      <i/>
      <sz val="8"/>
      <color rgb="FF005670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9"/>
      <color rgb="FF005670"/>
      <name val="Arial"/>
      <family val="2"/>
    </font>
    <font>
      <sz val="8"/>
      <color rgb="FF005670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9" fillId="0" borderId="0"/>
    <xf numFmtId="0" fontId="11" fillId="0" borderId="0"/>
    <xf numFmtId="43" fontId="11" fillId="0" borderId="0" applyFont="0" applyFill="0" applyBorder="0" applyAlignment="0" applyProtection="0"/>
    <xf numFmtId="0" fontId="18" fillId="0" borderId="0"/>
    <xf numFmtId="4" fontId="18" fillId="0" borderId="0" applyFont="0" applyFill="0" applyBorder="0" applyAlignment="0" applyProtection="0"/>
  </cellStyleXfs>
  <cellXfs count="264">
    <xf numFmtId="0" fontId="0" fillId="0" borderId="0" xfId="0"/>
    <xf numFmtId="0" fontId="0" fillId="3" borderId="6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2" fillId="3" borderId="9" xfId="3" applyFont="1" applyFill="1" applyBorder="1" applyAlignment="1">
      <alignment horizontal="center" vertical="center"/>
    </xf>
    <xf numFmtId="0" fontId="2" fillId="3" borderId="6" xfId="3" applyFont="1" applyFill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/>
    </xf>
    <xf numFmtId="0" fontId="2" fillId="9" borderId="10" xfId="6" applyFont="1" applyFill="1" applyBorder="1" applyAlignment="1">
      <alignment wrapText="1"/>
    </xf>
    <xf numFmtId="3" fontId="5" fillId="2" borderId="0" xfId="0" applyNumberFormat="1" applyFont="1" applyFill="1" applyAlignment="1">
      <alignment horizontal="right" vertical="center" wrapText="1"/>
    </xf>
    <xf numFmtId="3" fontId="5" fillId="2" borderId="14" xfId="0" applyNumberFormat="1" applyFont="1" applyFill="1" applyBorder="1" applyAlignment="1">
      <alignment horizontal="right" vertical="center" wrapText="1"/>
    </xf>
    <xf numFmtId="0" fontId="6" fillId="9" borderId="15" xfId="6" applyFont="1" applyFill="1" applyBorder="1" applyAlignment="1">
      <alignment wrapText="1"/>
    </xf>
    <xf numFmtId="164" fontId="0" fillId="2" borderId="0" xfId="2" applyNumberFormat="1" applyFont="1" applyFill="1" applyBorder="1"/>
    <xf numFmtId="0" fontId="9" fillId="2" borderId="0" xfId="7" applyFill="1"/>
    <xf numFmtId="0" fontId="9" fillId="9" borderId="3" xfId="7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left"/>
    </xf>
    <xf numFmtId="166" fontId="0" fillId="9" borderId="20" xfId="1" applyNumberFormat="1" applyFont="1" applyFill="1" applyBorder="1" applyAlignment="1">
      <alignment horizontal="right" indent="1"/>
    </xf>
    <xf numFmtId="164" fontId="0" fillId="9" borderId="8" xfId="0" applyNumberFormat="1" applyFill="1" applyBorder="1" applyAlignment="1">
      <alignment horizontal="right" indent="1"/>
    </xf>
    <xf numFmtId="0" fontId="0" fillId="3" borderId="20" xfId="0" applyFill="1" applyBorder="1" applyAlignment="1">
      <alignment horizontal="left"/>
    </xf>
    <xf numFmtId="166" fontId="0" fillId="2" borderId="20" xfId="1" applyNumberFormat="1" applyFont="1" applyFill="1" applyBorder="1" applyAlignment="1">
      <alignment horizontal="right" indent="1"/>
    </xf>
    <xf numFmtId="164" fontId="0" fillId="2" borderId="8" xfId="0" applyNumberFormat="1" applyFill="1" applyBorder="1" applyAlignment="1">
      <alignment horizontal="right" indent="1"/>
    </xf>
    <xf numFmtId="0" fontId="12" fillId="3" borderId="19" xfId="0" applyFont="1" applyFill="1" applyBorder="1" applyAlignment="1">
      <alignment horizontal="left" vertical="center"/>
    </xf>
    <xf numFmtId="166" fontId="12" fillId="9" borderId="19" xfId="1" applyNumberFormat="1" applyFont="1" applyFill="1" applyBorder="1" applyAlignment="1">
      <alignment horizontal="right" vertical="center" indent="1"/>
    </xf>
    <xf numFmtId="164" fontId="12" fillId="9" borderId="5" xfId="0" applyNumberFormat="1" applyFont="1" applyFill="1" applyBorder="1" applyAlignment="1">
      <alignment horizontal="right" vertical="center" indent="1"/>
    </xf>
    <xf numFmtId="0" fontId="12" fillId="2" borderId="0" xfId="0" applyFont="1" applyFill="1" applyAlignment="1">
      <alignment vertical="center"/>
    </xf>
    <xf numFmtId="0" fontId="12" fillId="2" borderId="19" xfId="0" applyFont="1" applyFill="1" applyBorder="1" applyAlignment="1">
      <alignment horizontal="left" vertical="center"/>
    </xf>
    <xf numFmtId="166" fontId="12" fillId="2" borderId="19" xfId="1" applyNumberFormat="1" applyFont="1" applyFill="1" applyBorder="1" applyAlignment="1">
      <alignment horizontal="right" vertical="center"/>
    </xf>
    <xf numFmtId="164" fontId="12" fillId="2" borderId="5" xfId="0" applyNumberFormat="1" applyFont="1" applyFill="1" applyBorder="1" applyAlignment="1">
      <alignment horizontal="right" vertical="center" indent="1"/>
    </xf>
    <xf numFmtId="0" fontId="11" fillId="2" borderId="0" xfId="8" applyFill="1"/>
    <xf numFmtId="0" fontId="11" fillId="2" borderId="21" xfId="8" applyFill="1" applyBorder="1"/>
    <xf numFmtId="0" fontId="1" fillId="9" borderId="22" xfId="5" applyFill="1" applyBorder="1" applyAlignment="1">
      <alignment horizontal="center" vertical="center"/>
    </xf>
    <xf numFmtId="0" fontId="1" fillId="9" borderId="23" xfId="5" applyFill="1" applyBorder="1" applyAlignment="1">
      <alignment horizontal="center" vertical="center"/>
    </xf>
    <xf numFmtId="0" fontId="1" fillId="9" borderId="21" xfId="5" applyFill="1" applyBorder="1" applyAlignment="1">
      <alignment horizontal="center" vertical="center"/>
    </xf>
    <xf numFmtId="0" fontId="1" fillId="3" borderId="1" xfId="6" applyFill="1" applyBorder="1" applyAlignment="1">
      <alignment horizontal="left" vertical="top"/>
    </xf>
    <xf numFmtId="3" fontId="1" fillId="4" borderId="20" xfId="4" applyNumberFormat="1" applyFill="1" applyBorder="1" applyAlignment="1">
      <alignment horizontal="right" vertical="center"/>
    </xf>
    <xf numFmtId="164" fontId="1" fillId="4" borderId="8" xfId="4" applyNumberFormat="1" applyFill="1" applyBorder="1" applyAlignment="1">
      <alignment horizontal="right" vertical="center"/>
    </xf>
    <xf numFmtId="3" fontId="1" fillId="4" borderId="0" xfId="4" applyNumberFormat="1" applyFill="1" applyBorder="1" applyAlignment="1">
      <alignment horizontal="right" vertical="center"/>
    </xf>
    <xf numFmtId="0" fontId="11" fillId="2" borderId="2" xfId="8" applyFill="1" applyBorder="1"/>
    <xf numFmtId="3" fontId="1" fillId="4" borderId="0" xfId="4" applyNumberFormat="1" applyFill="1" applyAlignment="1">
      <alignment horizontal="right" vertical="center"/>
    </xf>
    <xf numFmtId="0" fontId="1" fillId="3" borderId="9" xfId="6" applyFill="1" applyBorder="1" applyAlignment="1">
      <alignment horizontal="left" vertical="top"/>
    </xf>
    <xf numFmtId="0" fontId="1" fillId="3" borderId="2" xfId="6" applyFill="1" applyBorder="1" applyAlignment="1">
      <alignment horizontal="left" vertical="top"/>
    </xf>
    <xf numFmtId="3" fontId="11" fillId="2" borderId="20" xfId="8" applyNumberFormat="1" applyFill="1" applyBorder="1" applyAlignment="1">
      <alignment horizontal="right" vertical="center"/>
    </xf>
    <xf numFmtId="164" fontId="1" fillId="2" borderId="8" xfId="4" applyNumberFormat="1" applyFill="1" applyBorder="1" applyAlignment="1">
      <alignment horizontal="right" vertical="center"/>
    </xf>
    <xf numFmtId="3" fontId="11" fillId="2" borderId="0" xfId="8" applyNumberFormat="1" applyFill="1" applyAlignment="1">
      <alignment horizontal="right" vertical="center"/>
    </xf>
    <xf numFmtId="3" fontId="1" fillId="2" borderId="0" xfId="4" applyNumberFormat="1" applyFill="1" applyBorder="1" applyAlignment="1">
      <alignment horizontal="right" vertical="center"/>
    </xf>
    <xf numFmtId="3" fontId="1" fillId="2" borderId="0" xfId="4" applyNumberFormat="1" applyFill="1" applyAlignment="1">
      <alignment horizontal="right" vertical="center"/>
    </xf>
    <xf numFmtId="0" fontId="1" fillId="3" borderId="20" xfId="6" applyFill="1" applyBorder="1" applyAlignment="1">
      <alignment horizontal="left" vertical="top"/>
    </xf>
    <xf numFmtId="0" fontId="2" fillId="3" borderId="2" xfId="6" applyFont="1" applyFill="1" applyBorder="1" applyAlignment="1">
      <alignment horizontal="left" vertical="top"/>
    </xf>
    <xf numFmtId="3" fontId="12" fillId="2" borderId="20" xfId="8" applyNumberFormat="1" applyFont="1" applyFill="1" applyBorder="1" applyAlignment="1">
      <alignment horizontal="right" vertical="center"/>
    </xf>
    <xf numFmtId="3" fontId="12" fillId="2" borderId="0" xfId="8" applyNumberFormat="1" applyFont="1" applyFill="1" applyAlignment="1">
      <alignment horizontal="right" vertical="center"/>
    </xf>
    <xf numFmtId="3" fontId="2" fillId="2" borderId="0" xfId="4" applyNumberFormat="1" applyFont="1" applyFill="1" applyBorder="1" applyAlignment="1">
      <alignment horizontal="right" vertical="center"/>
    </xf>
    <xf numFmtId="3" fontId="2" fillId="2" borderId="0" xfId="4" applyNumberFormat="1" applyFont="1" applyFill="1" applyAlignment="1">
      <alignment horizontal="right" vertical="center"/>
    </xf>
    <xf numFmtId="3" fontId="2" fillId="4" borderId="20" xfId="4" applyNumberFormat="1" applyFont="1" applyFill="1" applyBorder="1" applyAlignment="1">
      <alignment horizontal="right" vertical="center"/>
    </xf>
    <xf numFmtId="3" fontId="2" fillId="4" borderId="0" xfId="4" applyNumberFormat="1" applyFont="1" applyFill="1" applyBorder="1" applyAlignment="1">
      <alignment horizontal="right" vertical="center"/>
    </xf>
    <xf numFmtId="3" fontId="2" fillId="4" borderId="0" xfId="4" applyNumberFormat="1" applyFont="1" applyFill="1" applyAlignment="1">
      <alignment horizontal="right" vertical="center"/>
    </xf>
    <xf numFmtId="0" fontId="1" fillId="10" borderId="20" xfId="6" applyFill="1" applyBorder="1" applyAlignment="1">
      <alignment horizontal="left" vertical="top"/>
    </xf>
    <xf numFmtId="0" fontId="2" fillId="3" borderId="24" xfId="6" applyFont="1" applyFill="1" applyBorder="1" applyAlignment="1">
      <alignment horizontal="left" vertical="top"/>
    </xf>
    <xf numFmtId="3" fontId="12" fillId="2" borderId="22" xfId="8" applyNumberFormat="1" applyFont="1" applyFill="1" applyBorder="1" applyAlignment="1">
      <alignment horizontal="right" vertical="center"/>
    </xf>
    <xf numFmtId="164" fontId="1" fillId="2" borderId="23" xfId="4" applyNumberFormat="1" applyFill="1" applyBorder="1" applyAlignment="1">
      <alignment horizontal="right" vertical="center"/>
    </xf>
    <xf numFmtId="3" fontId="12" fillId="2" borderId="21" xfId="8" applyNumberFormat="1" applyFont="1" applyFill="1" applyBorder="1" applyAlignment="1">
      <alignment horizontal="right" vertical="center"/>
    </xf>
    <xf numFmtId="3" fontId="2" fillId="2" borderId="21" xfId="4" applyNumberFormat="1" applyFont="1" applyFill="1" applyBorder="1" applyAlignment="1">
      <alignment horizontal="right" vertical="center"/>
    </xf>
    <xf numFmtId="3" fontId="12" fillId="4" borderId="22" xfId="8" applyNumberFormat="1" applyFont="1" applyFill="1" applyBorder="1" applyAlignment="1">
      <alignment horizontal="right" vertical="center"/>
    </xf>
    <xf numFmtId="164" fontId="1" fillId="4" borderId="23" xfId="4" applyNumberFormat="1" applyFill="1" applyBorder="1" applyAlignment="1">
      <alignment horizontal="right" vertical="center"/>
    </xf>
    <xf numFmtId="3" fontId="12" fillId="4" borderId="21" xfId="8" applyNumberFormat="1" applyFont="1" applyFill="1" applyBorder="1" applyAlignment="1">
      <alignment horizontal="right" vertical="center"/>
    </xf>
    <xf numFmtId="3" fontId="2" fillId="4" borderId="21" xfId="4" applyNumberFormat="1" applyFont="1" applyFill="1" applyBorder="1" applyAlignment="1">
      <alignment horizontal="right" vertical="center"/>
    </xf>
    <xf numFmtId="0" fontId="2" fillId="3" borderId="24" xfId="6" applyFont="1" applyFill="1" applyBorder="1" applyAlignment="1">
      <alignment horizontal="left" vertical="center" wrapText="1"/>
    </xf>
    <xf numFmtId="167" fontId="12" fillId="2" borderId="0" xfId="8" applyNumberFormat="1" applyFont="1" applyFill="1"/>
    <xf numFmtId="0" fontId="12" fillId="10" borderId="19" xfId="8" applyFont="1" applyFill="1" applyBorder="1" applyAlignment="1">
      <alignment vertical="center"/>
    </xf>
    <xf numFmtId="0" fontId="4" fillId="0" borderId="0" xfId="8" applyFont="1" applyAlignment="1">
      <alignment horizontal="justify" vertical="center"/>
    </xf>
    <xf numFmtId="0" fontId="11" fillId="0" borderId="0" xfId="8"/>
    <xf numFmtId="0" fontId="1" fillId="0" borderId="0" xfId="5" applyFill="1" applyBorder="1" applyAlignment="1">
      <alignment horizontal="center" vertical="center"/>
    </xf>
    <xf numFmtId="0" fontId="1" fillId="0" borderId="0" xfId="6" applyFill="1" applyBorder="1" applyAlignment="1">
      <alignment horizontal="left" vertical="top"/>
    </xf>
    <xf numFmtId="164" fontId="1" fillId="0" borderId="0" xfId="4" applyNumberFormat="1" applyFill="1" applyBorder="1" applyAlignment="1">
      <alignment horizontal="right" vertical="center"/>
    </xf>
    <xf numFmtId="3" fontId="1" fillId="0" borderId="0" xfId="4" applyNumberFormat="1" applyFill="1" applyBorder="1" applyAlignment="1">
      <alignment horizontal="right" vertical="center"/>
    </xf>
    <xf numFmtId="3" fontId="2" fillId="0" borderId="0" xfId="4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 wrapText="1"/>
    </xf>
    <xf numFmtId="164" fontId="2" fillId="0" borderId="0" xfId="4" applyNumberFormat="1" applyFont="1" applyFill="1" applyBorder="1" applyAlignment="1">
      <alignment horizontal="right" vertical="center"/>
    </xf>
    <xf numFmtId="0" fontId="12" fillId="0" borderId="0" xfId="8" applyFont="1" applyAlignment="1">
      <alignment vertical="center"/>
    </xf>
    <xf numFmtId="167" fontId="12" fillId="0" borderId="0" xfId="8" applyNumberFormat="1" applyFont="1" applyAlignment="1">
      <alignment vertical="center"/>
    </xf>
    <xf numFmtId="167" fontId="12" fillId="0" borderId="0" xfId="8" applyNumberFormat="1" applyFont="1" applyAlignment="1">
      <alignment horizontal="right" vertical="center"/>
    </xf>
    <xf numFmtId="3" fontId="11" fillId="2" borderId="0" xfId="8" applyNumberFormat="1" applyFill="1"/>
    <xf numFmtId="0" fontId="13" fillId="2" borderId="0" xfId="8" applyFont="1" applyFill="1"/>
    <xf numFmtId="0" fontId="1" fillId="9" borderId="9" xfId="3" applyFont="1" applyFill="1" applyBorder="1" applyAlignment="1">
      <alignment horizontal="center"/>
    </xf>
    <xf numFmtId="0" fontId="1" fillId="9" borderId="20" xfId="3" applyFont="1" applyFill="1" applyBorder="1" applyAlignment="1">
      <alignment horizontal="center"/>
    </xf>
    <xf numFmtId="0" fontId="1" fillId="9" borderId="3" xfId="3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/>
    </xf>
    <xf numFmtId="165" fontId="1" fillId="2" borderId="2" xfId="9" applyNumberFormat="1" applyFont="1" applyFill="1" applyBorder="1" applyAlignment="1">
      <alignment horizontal="right"/>
    </xf>
    <xf numFmtId="0" fontId="1" fillId="2" borderId="2" xfId="5" applyFill="1" applyBorder="1" applyAlignment="1">
      <alignment horizontal="right"/>
    </xf>
    <xf numFmtId="0" fontId="1" fillId="4" borderId="2" xfId="3" applyFont="1" applyFill="1" applyBorder="1" applyAlignment="1">
      <alignment horizontal="center"/>
    </xf>
    <xf numFmtId="165" fontId="1" fillId="4" borderId="2" xfId="9" applyNumberFormat="1" applyFont="1" applyFill="1" applyBorder="1" applyAlignment="1">
      <alignment horizontal="right"/>
    </xf>
    <xf numFmtId="0" fontId="1" fillId="4" borderId="2" xfId="5" applyFill="1" applyBorder="1" applyAlignment="1">
      <alignment horizontal="right"/>
    </xf>
    <xf numFmtId="0" fontId="1" fillId="2" borderId="2" xfId="3" applyFont="1" applyFill="1" applyBorder="1" applyAlignment="1">
      <alignment horizontal="center"/>
    </xf>
    <xf numFmtId="0" fontId="14" fillId="2" borderId="0" xfId="8" applyFont="1" applyFill="1" applyAlignment="1">
      <alignment horizontal="center" vertical="center" readingOrder="1"/>
    </xf>
    <xf numFmtId="0" fontId="13" fillId="2" borderId="0" xfId="8" applyFont="1" applyFill="1" applyAlignment="1">
      <alignment horizontal="center"/>
    </xf>
    <xf numFmtId="0" fontId="12" fillId="2" borderId="0" xfId="8" applyFont="1" applyFill="1"/>
    <xf numFmtId="165" fontId="9" fillId="2" borderId="0" xfId="7" applyNumberFormat="1" applyFill="1"/>
    <xf numFmtId="3" fontId="17" fillId="2" borderId="11" xfId="0" applyNumberFormat="1" applyFont="1" applyFill="1" applyBorder="1" applyAlignment="1">
      <alignment horizontal="right" vertical="center" wrapText="1"/>
    </xf>
    <xf numFmtId="3" fontId="17" fillId="2" borderId="12" xfId="0" applyNumberFormat="1" applyFont="1" applyFill="1" applyBorder="1" applyAlignment="1">
      <alignment horizontal="right" vertical="center" wrapText="1"/>
    </xf>
    <xf numFmtId="0" fontId="9" fillId="11" borderId="3" xfId="7" applyFill="1" applyBorder="1" applyAlignment="1">
      <alignment horizontal="center" vertical="center" wrapText="1"/>
    </xf>
    <xf numFmtId="0" fontId="19" fillId="0" borderId="0" xfId="10" applyFont="1"/>
    <xf numFmtId="168" fontId="19" fillId="0" borderId="0" xfId="10" applyNumberFormat="1" applyFont="1"/>
    <xf numFmtId="3" fontId="19" fillId="0" borderId="0" xfId="11" applyNumberFormat="1" applyFont="1"/>
    <xf numFmtId="0" fontId="19" fillId="0" borderId="0" xfId="10" applyFont="1" applyAlignment="1">
      <alignment vertical="center"/>
    </xf>
    <xf numFmtId="168" fontId="19" fillId="0" borderId="23" xfId="10" applyNumberFormat="1" applyFont="1" applyBorder="1" applyAlignment="1">
      <alignment vertical="center"/>
    </xf>
    <xf numFmtId="0" fontId="20" fillId="0" borderId="0" xfId="10" applyFont="1" applyAlignment="1">
      <alignment vertical="center"/>
    </xf>
    <xf numFmtId="168" fontId="19" fillId="0" borderId="8" xfId="10" applyNumberFormat="1" applyFont="1" applyBorder="1" applyAlignment="1">
      <alignment vertical="center"/>
    </xf>
    <xf numFmtId="168" fontId="21" fillId="0" borderId="8" xfId="10" applyNumberFormat="1" applyFont="1" applyBorder="1"/>
    <xf numFmtId="168" fontId="19" fillId="0" borderId="7" xfId="10" applyNumberFormat="1" applyFont="1" applyBorder="1" applyAlignment="1">
      <alignment vertical="center"/>
    </xf>
    <xf numFmtId="168" fontId="21" fillId="0" borderId="7" xfId="10" applyNumberFormat="1" applyFont="1" applyBorder="1"/>
    <xf numFmtId="0" fontId="22" fillId="0" borderId="0" xfId="10" applyFont="1" applyAlignment="1">
      <alignment vertical="center"/>
    </xf>
    <xf numFmtId="0" fontId="20" fillId="0" borderId="1" xfId="10" applyFont="1" applyFill="1" applyBorder="1" applyAlignment="1">
      <alignment horizontal="center"/>
    </xf>
    <xf numFmtId="169" fontId="20" fillId="0" borderId="2" xfId="10" applyNumberFormat="1" applyFont="1" applyFill="1" applyBorder="1" applyAlignment="1">
      <alignment horizontal="center" vertical="center"/>
    </xf>
    <xf numFmtId="169" fontId="19" fillId="0" borderId="2" xfId="10" applyNumberFormat="1" applyFont="1" applyFill="1" applyBorder="1" applyAlignment="1">
      <alignment horizontal="center" vertical="center"/>
    </xf>
    <xf numFmtId="0" fontId="19" fillId="0" borderId="2" xfId="10" applyFont="1" applyFill="1" applyBorder="1" applyAlignment="1">
      <alignment horizontal="center" vertical="center"/>
    </xf>
    <xf numFmtId="0" fontId="19" fillId="0" borderId="2" xfId="10" applyFont="1" applyFill="1" applyBorder="1" applyAlignment="1">
      <alignment vertical="center"/>
    </xf>
    <xf numFmtId="0" fontId="20" fillId="0" borderId="3" xfId="10" applyFont="1" applyFill="1" applyBorder="1" applyAlignment="1">
      <alignment horizontal="center" vertical="center" wrapText="1"/>
    </xf>
    <xf numFmtId="0" fontId="19" fillId="0" borderId="0" xfId="10" applyFont="1" applyFill="1" applyBorder="1" applyAlignment="1">
      <alignment vertical="center"/>
    </xf>
    <xf numFmtId="164" fontId="19" fillId="0" borderId="3" xfId="2" applyNumberFormat="1" applyFont="1" applyBorder="1" applyAlignment="1">
      <alignment vertical="center"/>
    </xf>
    <xf numFmtId="164" fontId="19" fillId="0" borderId="0" xfId="2" applyNumberFormat="1" applyFont="1" applyBorder="1" applyAlignment="1">
      <alignment vertical="center"/>
    </xf>
    <xf numFmtId="165" fontId="19" fillId="0" borderId="0" xfId="1" applyNumberFormat="1" applyFont="1" applyBorder="1" applyAlignment="1">
      <alignment vertical="center"/>
    </xf>
    <xf numFmtId="0" fontId="23" fillId="2" borderId="0" xfId="0" applyFont="1" applyFill="1"/>
    <xf numFmtId="2" fontId="0" fillId="2" borderId="0" xfId="0" applyNumberFormat="1" applyFill="1"/>
    <xf numFmtId="169" fontId="19" fillId="0" borderId="0" xfId="10" applyNumberFormat="1" applyFont="1" applyFill="1" applyBorder="1" applyAlignment="1">
      <alignment horizontal="center" vertical="center"/>
    </xf>
    <xf numFmtId="164" fontId="19" fillId="0" borderId="0" xfId="2" applyNumberFormat="1" applyFont="1" applyBorder="1"/>
    <xf numFmtId="164" fontId="19" fillId="0" borderId="0" xfId="2" applyNumberFormat="1" applyFont="1" applyFill="1" applyBorder="1"/>
    <xf numFmtId="165" fontId="13" fillId="2" borderId="0" xfId="8" applyNumberFormat="1" applyFont="1" applyFill="1"/>
    <xf numFmtId="164" fontId="7" fillId="12" borderId="16" xfId="0" applyNumberFormat="1" applyFont="1" applyFill="1" applyBorder="1" applyAlignment="1">
      <alignment horizontal="right" vertical="center" wrapText="1"/>
    </xf>
    <xf numFmtId="164" fontId="7" fillId="12" borderId="17" xfId="0" applyNumberFormat="1" applyFont="1" applyFill="1" applyBorder="1" applyAlignment="1">
      <alignment horizontal="right" vertical="center" wrapText="1"/>
    </xf>
    <xf numFmtId="164" fontId="7" fillId="12" borderId="18" xfId="0" applyNumberFormat="1" applyFont="1" applyFill="1" applyBorder="1" applyAlignment="1">
      <alignment horizontal="right" vertical="center" wrapText="1"/>
    </xf>
    <xf numFmtId="43" fontId="1" fillId="0" borderId="0" xfId="1" applyNumberFormat="1" applyFill="1" applyBorder="1" applyAlignment="1">
      <alignment horizontal="right" vertical="center"/>
    </xf>
    <xf numFmtId="43" fontId="11" fillId="2" borderId="0" xfId="1" applyNumberFormat="1" applyFont="1" applyFill="1"/>
    <xf numFmtId="165" fontId="26" fillId="0" borderId="0" xfId="1" applyNumberFormat="1" applyFont="1" applyFill="1" applyBorder="1" applyAlignment="1">
      <alignment horizontal="right" vertical="center"/>
    </xf>
    <xf numFmtId="43" fontId="26" fillId="0" borderId="0" xfId="1" applyNumberFormat="1" applyFont="1" applyFill="1" applyBorder="1" applyAlignment="1">
      <alignment horizontal="right" vertical="center"/>
    </xf>
    <xf numFmtId="165" fontId="27" fillId="0" borderId="0" xfId="1" applyNumberFormat="1" applyFont="1" applyAlignment="1">
      <alignment horizontal="right" vertical="center"/>
    </xf>
    <xf numFmtId="172" fontId="26" fillId="0" borderId="0" xfId="1" applyNumberFormat="1" applyFont="1" applyFill="1" applyBorder="1" applyAlignment="1">
      <alignment horizontal="right" vertical="center"/>
    </xf>
    <xf numFmtId="1" fontId="26" fillId="0" borderId="0" xfId="4" applyNumberFormat="1" applyFont="1" applyFill="1" applyBorder="1" applyAlignment="1">
      <alignment horizontal="right" vertical="center"/>
    </xf>
    <xf numFmtId="171" fontId="2" fillId="0" borderId="0" xfId="1" applyNumberFormat="1" applyFont="1" applyFill="1" applyBorder="1" applyAlignment="1">
      <alignment horizontal="right" vertical="center"/>
    </xf>
    <xf numFmtId="171" fontId="12" fillId="0" borderId="0" xfId="1" applyNumberFormat="1" applyFont="1" applyAlignment="1">
      <alignment horizontal="right" vertical="center"/>
    </xf>
    <xf numFmtId="0" fontId="28" fillId="2" borderId="3" xfId="8" applyFont="1" applyFill="1" applyBorder="1" applyAlignment="1">
      <alignment horizontal="center" vertical="center" wrapText="1"/>
    </xf>
    <xf numFmtId="0" fontId="13" fillId="2" borderId="1" xfId="8" applyFont="1" applyFill="1" applyBorder="1"/>
    <xf numFmtId="0" fontId="13" fillId="2" borderId="2" xfId="8" applyFont="1" applyFill="1" applyBorder="1"/>
    <xf numFmtId="165" fontId="13" fillId="2" borderId="2" xfId="8" applyNumberFormat="1" applyFont="1" applyFill="1" applyBorder="1"/>
    <xf numFmtId="168" fontId="19" fillId="0" borderId="1" xfId="10" applyNumberFormat="1" applyFont="1" applyBorder="1" applyAlignment="1">
      <alignment vertical="center"/>
    </xf>
    <xf numFmtId="168" fontId="19" fillId="0" borderId="2" xfId="10" applyNumberFormat="1" applyFont="1" applyBorder="1" applyAlignment="1">
      <alignment vertical="center"/>
    </xf>
    <xf numFmtId="0" fontId="19" fillId="0" borderId="2" xfId="10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horizontal="center" vertical="center"/>
    </xf>
    <xf numFmtId="0" fontId="19" fillId="0" borderId="9" xfId="10" applyFont="1" applyBorder="1" applyAlignment="1">
      <alignment vertical="center"/>
    </xf>
    <xf numFmtId="0" fontId="19" fillId="0" borderId="20" xfId="10" applyFont="1" applyBorder="1" applyAlignment="1">
      <alignment vertical="center"/>
    </xf>
    <xf numFmtId="0" fontId="19" fillId="0" borderId="6" xfId="10" applyFont="1" applyBorder="1" applyAlignment="1">
      <alignment vertical="center"/>
    </xf>
    <xf numFmtId="0" fontId="9" fillId="2" borderId="3" xfId="7" applyFill="1" applyBorder="1"/>
    <xf numFmtId="165" fontId="9" fillId="0" borderId="3" xfId="1" applyNumberFormat="1" applyFont="1" applyFill="1" applyBorder="1" applyAlignment="1">
      <alignment horizontal="right"/>
    </xf>
    <xf numFmtId="165" fontId="9" fillId="2" borderId="3" xfId="1" applyNumberFormat="1" applyFont="1" applyFill="1" applyBorder="1" applyAlignment="1">
      <alignment horizontal="right"/>
    </xf>
    <xf numFmtId="0" fontId="29" fillId="2" borderId="0" xfId="0" applyFont="1" applyFill="1" applyAlignment="1">
      <alignment horizontal="left"/>
    </xf>
    <xf numFmtId="0" fontId="29" fillId="2" borderId="0" xfId="0" applyFont="1" applyFill="1"/>
    <xf numFmtId="0" fontId="4" fillId="0" borderId="0" xfId="0" applyFont="1" applyAlignment="1">
      <alignment vertical="center"/>
    </xf>
    <xf numFmtId="0" fontId="4" fillId="2" borderId="0" xfId="0" applyFont="1" applyFill="1"/>
    <xf numFmtId="0" fontId="31" fillId="2" borderId="0" xfId="0" applyFont="1" applyFill="1"/>
    <xf numFmtId="0" fontId="22" fillId="9" borderId="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1" fontId="13" fillId="4" borderId="2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2" fillId="2" borderId="0" xfId="8" applyFont="1" applyFill="1"/>
    <xf numFmtId="170" fontId="13" fillId="4" borderId="20" xfId="0" applyNumberFormat="1" applyFont="1" applyFill="1" applyBorder="1"/>
    <xf numFmtId="170" fontId="13" fillId="4" borderId="8" xfId="0" applyNumberFormat="1" applyFont="1" applyFill="1" applyBorder="1"/>
    <xf numFmtId="170" fontId="13" fillId="2" borderId="20" xfId="0" applyNumberFormat="1" applyFont="1" applyFill="1" applyBorder="1"/>
    <xf numFmtId="170" fontId="13" fillId="2" borderId="8" xfId="0" applyNumberFormat="1" applyFont="1" applyFill="1" applyBorder="1"/>
    <xf numFmtId="165" fontId="32" fillId="2" borderId="0" xfId="8" applyNumberFormat="1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" fillId="0" borderId="2" xfId="3" applyFont="1" applyFill="1" applyBorder="1" applyAlignment="1">
      <alignment horizontal="center"/>
    </xf>
    <xf numFmtId="169" fontId="20" fillId="0" borderId="24" xfId="10" applyNumberFormat="1" applyFont="1" applyFill="1" applyBorder="1" applyAlignment="1">
      <alignment horizontal="center" vertical="center"/>
    </xf>
    <xf numFmtId="165" fontId="13" fillId="2" borderId="24" xfId="8" applyNumberFormat="1" applyFont="1" applyFill="1" applyBorder="1"/>
    <xf numFmtId="169" fontId="19" fillId="0" borderId="6" xfId="10" applyNumberFormat="1" applyFont="1" applyFill="1" applyBorder="1" applyAlignment="1">
      <alignment horizontal="center" vertical="center"/>
    </xf>
    <xf numFmtId="0" fontId="13" fillId="2" borderId="6" xfId="8" applyFont="1" applyFill="1" applyBorder="1"/>
    <xf numFmtId="0" fontId="13" fillId="2" borderId="0" xfId="8" applyFont="1" applyFill="1" applyBorder="1"/>
    <xf numFmtId="165" fontId="13" fillId="2" borderId="0" xfId="8" applyNumberFormat="1" applyFont="1" applyFill="1" applyBorder="1"/>
    <xf numFmtId="0" fontId="30" fillId="0" borderId="0" xfId="0" applyFont="1" applyAlignment="1">
      <alignment horizontal="left" indent="6"/>
    </xf>
    <xf numFmtId="0" fontId="0" fillId="9" borderId="13" xfId="6" applyFont="1" applyFill="1" applyBorder="1" applyAlignment="1">
      <alignment wrapText="1"/>
    </xf>
    <xf numFmtId="0" fontId="4" fillId="0" borderId="0" xfId="6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33" fillId="0" borderId="0" xfId="0" applyFont="1" applyFill="1"/>
    <xf numFmtId="0" fontId="33" fillId="2" borderId="0" xfId="0" applyFont="1" applyFill="1"/>
    <xf numFmtId="0" fontId="4" fillId="0" borderId="0" xfId="6" applyFont="1" applyFill="1" applyBorder="1" applyAlignment="1">
      <alignment horizontal="left" wrapText="1" indent="1"/>
    </xf>
    <xf numFmtId="164" fontId="4" fillId="0" borderId="0" xfId="0" applyNumberFormat="1" applyFont="1" applyFill="1" applyBorder="1" applyAlignment="1">
      <alignment horizontal="left" vertical="center" wrapText="1" indent="1"/>
    </xf>
    <xf numFmtId="0" fontId="33" fillId="0" borderId="0" xfId="0" applyFont="1" applyFill="1" applyAlignment="1">
      <alignment horizontal="left" indent="1"/>
    </xf>
    <xf numFmtId="0" fontId="33" fillId="2" borderId="0" xfId="0" applyFont="1" applyFill="1" applyAlignment="1">
      <alignment horizontal="left" indent="1"/>
    </xf>
    <xf numFmtId="0" fontId="9" fillId="0" borderId="0" xfId="7"/>
    <xf numFmtId="0" fontId="4" fillId="0" borderId="0" xfId="0" applyFont="1" applyAlignment="1">
      <alignment horizontal="left" vertical="center"/>
    </xf>
    <xf numFmtId="0" fontId="34" fillId="0" borderId="0" xfId="10" applyFont="1"/>
    <xf numFmtId="165" fontId="1" fillId="0" borderId="2" xfId="9" applyNumberFormat="1" applyFont="1" applyFill="1" applyBorder="1" applyAlignment="1">
      <alignment horizontal="center" vertical="center"/>
    </xf>
    <xf numFmtId="165" fontId="1" fillId="0" borderId="24" xfId="9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8" fillId="2" borderId="0" xfId="8" applyFont="1" applyFill="1" applyAlignment="1">
      <alignment horizontal="center" vertical="center"/>
    </xf>
    <xf numFmtId="0" fontId="4" fillId="0" borderId="0" xfId="8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6" fillId="0" borderId="21" xfId="8" applyFont="1" applyBorder="1" applyAlignment="1">
      <alignment horizontal="center" wrapText="1"/>
    </xf>
    <xf numFmtId="0" fontId="2" fillId="3" borderId="19" xfId="3" applyFont="1" applyFill="1" applyBorder="1" applyAlignment="1">
      <alignment horizontal="center" vertical="center"/>
    </xf>
    <xf numFmtId="0" fontId="2" fillId="3" borderId="4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2" borderId="0" xfId="8" applyFont="1" applyFill="1" applyAlignment="1">
      <alignment horizontal="center" vertical="center" wrapText="1"/>
    </xf>
    <xf numFmtId="0" fontId="1" fillId="3" borderId="9" xfId="6" applyFill="1" applyBorder="1" applyAlignment="1">
      <alignment horizontal="center" vertical="center"/>
    </xf>
    <xf numFmtId="0" fontId="1" fillId="3" borderId="7" xfId="6" applyFill="1" applyBorder="1" applyAlignment="1">
      <alignment horizontal="center" vertical="center"/>
    </xf>
    <xf numFmtId="0" fontId="1" fillId="3" borderId="6" xfId="6" applyFill="1" applyBorder="1" applyAlignment="1">
      <alignment horizontal="center" vertical="center"/>
    </xf>
    <xf numFmtId="0" fontId="30" fillId="0" borderId="0" xfId="0" applyFont="1" applyAlignment="1">
      <alignment vertical="top"/>
    </xf>
    <xf numFmtId="0" fontId="30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24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24" fillId="0" borderId="0" xfId="0" applyFont="1" applyAlignment="1">
      <alignment horizontal="center" vertical="center" wrapText="1"/>
    </xf>
    <xf numFmtId="0" fontId="20" fillId="0" borderId="19" xfId="10" applyFont="1" applyBorder="1" applyAlignment="1">
      <alignment horizontal="center" vertical="center" wrapText="1"/>
    </xf>
    <xf numFmtId="0" fontId="20" fillId="0" borderId="5" xfId="10" applyFont="1" applyBorder="1" applyAlignment="1">
      <alignment horizontal="center" vertical="center" wrapText="1"/>
    </xf>
    <xf numFmtId="0" fontId="13" fillId="2" borderId="24" xfId="8" applyFont="1" applyFill="1" applyBorder="1" applyAlignment="1">
      <alignment horizontal="center"/>
    </xf>
    <xf numFmtId="165" fontId="13" fillId="2" borderId="3" xfId="9" applyNumberFormat="1" applyFont="1" applyFill="1" applyBorder="1"/>
    <xf numFmtId="0" fontId="2" fillId="3" borderId="24" xfId="6" applyFont="1" applyFill="1" applyBorder="1" applyAlignment="1">
      <alignment horizontal="left" vertical="top" wrapText="1"/>
    </xf>
    <xf numFmtId="3" fontId="12" fillId="4" borderId="19" xfId="8" applyNumberFormat="1" applyFont="1" applyFill="1" applyBorder="1" applyAlignment="1">
      <alignment horizontal="center" vertical="center"/>
    </xf>
    <xf numFmtId="3" fontId="12" fillId="4" borderId="5" xfId="8" applyNumberFormat="1" applyFont="1" applyFill="1" applyBorder="1" applyAlignment="1">
      <alignment horizontal="center" vertical="center"/>
    </xf>
    <xf numFmtId="3" fontId="2" fillId="4" borderId="19" xfId="4" applyNumberFormat="1" applyFont="1" applyFill="1" applyBorder="1" applyAlignment="1">
      <alignment horizontal="center" vertical="center"/>
    </xf>
    <xf numFmtId="3" fontId="2" fillId="4" borderId="5" xfId="4" applyNumberFormat="1" applyFont="1" applyFill="1" applyBorder="1" applyAlignment="1">
      <alignment horizontal="center" vertical="center"/>
    </xf>
    <xf numFmtId="0" fontId="23" fillId="2" borderId="0" xfId="7" applyFont="1" applyFill="1" applyAlignment="1">
      <alignment horizontal="center" vertical="center" wrapText="1"/>
    </xf>
    <xf numFmtId="0" fontId="35" fillId="2" borderId="0" xfId="7" applyFont="1" applyFill="1"/>
    <xf numFmtId="0" fontId="35" fillId="0" borderId="0" xfId="7" applyFont="1"/>
    <xf numFmtId="0" fontId="23" fillId="0" borderId="0" xfId="7" applyFont="1" applyAlignment="1">
      <alignment horizontal="center" wrapText="1"/>
    </xf>
    <xf numFmtId="0" fontId="9" fillId="9" borderId="1" xfId="7" applyFill="1" applyBorder="1" applyAlignment="1">
      <alignment horizontal="center" vertical="center"/>
    </xf>
    <xf numFmtId="0" fontId="9" fillId="11" borderId="19" xfId="7" applyFill="1" applyBorder="1" applyAlignment="1">
      <alignment horizontal="center" vertical="center"/>
    </xf>
    <xf numFmtId="0" fontId="9" fillId="11" borderId="4" xfId="7" applyFill="1" applyBorder="1" applyAlignment="1">
      <alignment horizontal="center" vertical="center"/>
    </xf>
    <xf numFmtId="0" fontId="9" fillId="11" borderId="5" xfId="7" applyFill="1" applyBorder="1" applyAlignment="1">
      <alignment horizontal="center" vertical="center"/>
    </xf>
    <xf numFmtId="0" fontId="9" fillId="9" borderId="24" xfId="7" applyFill="1" applyBorder="1" applyAlignment="1">
      <alignment horizontal="center" vertical="center"/>
    </xf>
    <xf numFmtId="1" fontId="9" fillId="0" borderId="3" xfId="7" applyNumberFormat="1" applyBorder="1" applyAlignment="1">
      <alignment horizontal="center" vertical="center"/>
    </xf>
    <xf numFmtId="1" fontId="9" fillId="0" borderId="3" xfId="1" applyNumberFormat="1" applyFont="1" applyFill="1" applyBorder="1" applyAlignment="1">
      <alignment horizontal="right"/>
    </xf>
    <xf numFmtId="1" fontId="9" fillId="0" borderId="3" xfId="1" applyNumberFormat="1" applyFont="1" applyBorder="1" applyAlignment="1">
      <alignment horizontal="right"/>
    </xf>
    <xf numFmtId="2" fontId="9" fillId="0" borderId="0" xfId="7" applyNumberFormat="1"/>
    <xf numFmtId="165" fontId="9" fillId="0" borderId="0" xfId="7" applyNumberFormat="1"/>
    <xf numFmtId="0" fontId="16" fillId="0" borderId="0" xfId="0" applyFont="1" applyAlignment="1">
      <alignment horizontal="center" vertical="center" wrapText="1"/>
    </xf>
    <xf numFmtId="3" fontId="17" fillId="0" borderId="11" xfId="0" applyNumberFormat="1" applyFont="1" applyBorder="1" applyAlignment="1">
      <alignment horizontal="right" vertical="center" wrapText="1"/>
    </xf>
    <xf numFmtId="3" fontId="17" fillId="0" borderId="12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4" xfId="0" applyNumberFormat="1" applyFont="1" applyBorder="1" applyAlignment="1">
      <alignment horizontal="right" vertical="center" wrapText="1"/>
    </xf>
    <xf numFmtId="0" fontId="28" fillId="0" borderId="21" xfId="0" applyFont="1" applyBorder="1" applyAlignment="1">
      <alignment horizontal="center" vertical="center" wrapText="1"/>
    </xf>
    <xf numFmtId="170" fontId="13" fillId="12" borderId="20" xfId="0" applyNumberFormat="1" applyFont="1" applyFill="1" applyBorder="1"/>
    <xf numFmtId="1" fontId="13" fillId="2" borderId="24" xfId="0" applyNumberFormat="1" applyFont="1" applyFill="1" applyBorder="1" applyAlignment="1">
      <alignment horizontal="center" vertical="center"/>
    </xf>
    <xf numFmtId="170" fontId="13" fillId="2" borderId="22" xfId="0" applyNumberFormat="1" applyFont="1" applyFill="1" applyBorder="1"/>
    <xf numFmtId="170" fontId="13" fillId="2" borderId="23" xfId="0" applyNumberFormat="1" applyFont="1" applyFill="1" applyBorder="1"/>
    <xf numFmtId="0" fontId="20" fillId="0" borderId="3" xfId="10" applyFont="1" applyBorder="1" applyAlignment="1">
      <alignment horizontal="center" vertical="center" wrapText="1"/>
    </xf>
    <xf numFmtId="0" fontId="20" fillId="0" borderId="3" xfId="10" applyFont="1" applyBorder="1" applyAlignment="1">
      <alignment horizontal="center" vertical="center"/>
    </xf>
    <xf numFmtId="0" fontId="20" fillId="0" borderId="20" xfId="10" applyFont="1" applyBorder="1" applyAlignment="1">
      <alignment horizontal="center" vertical="center"/>
    </xf>
    <xf numFmtId="0" fontId="20" fillId="0" borderId="1" xfId="10" applyFont="1" applyBorder="1" applyAlignment="1">
      <alignment horizontal="center"/>
    </xf>
    <xf numFmtId="168" fontId="19" fillId="0" borderId="0" xfId="10" applyNumberFormat="1" applyFont="1" applyAlignment="1">
      <alignment vertical="center"/>
    </xf>
    <xf numFmtId="169" fontId="20" fillId="0" borderId="2" xfId="10" applyNumberFormat="1" applyFont="1" applyBorder="1" applyAlignment="1">
      <alignment horizontal="center" vertical="center"/>
    </xf>
    <xf numFmtId="169" fontId="19" fillId="0" borderId="2" xfId="10" applyNumberFormat="1" applyFont="1" applyBorder="1" applyAlignment="1">
      <alignment horizontal="center" vertical="center"/>
    </xf>
    <xf numFmtId="0" fontId="19" fillId="0" borderId="24" xfId="10" applyFont="1" applyBorder="1" applyAlignment="1">
      <alignment vertical="center"/>
    </xf>
    <xf numFmtId="0" fontId="19" fillId="0" borderId="3" xfId="10" applyFont="1" applyBorder="1" applyAlignment="1">
      <alignment horizontal="center" vertical="center" wrapText="1"/>
    </xf>
    <xf numFmtId="0" fontId="20" fillId="0" borderId="0" xfId="10" applyFont="1" applyAlignment="1">
      <alignment horizontal="center" vertical="center"/>
    </xf>
    <xf numFmtId="0" fontId="20" fillId="0" borderId="0" xfId="10" applyFont="1" applyAlignment="1">
      <alignment horizontal="center" vertical="center" wrapText="1"/>
    </xf>
    <xf numFmtId="169" fontId="19" fillId="0" borderId="0" xfId="10" applyNumberFormat="1" applyFont="1" applyAlignment="1">
      <alignment horizontal="center" vertical="center"/>
    </xf>
    <xf numFmtId="170" fontId="19" fillId="0" borderId="0" xfId="10" applyNumberFormat="1" applyFont="1"/>
    <xf numFmtId="168" fontId="25" fillId="0" borderId="0" xfId="10" applyNumberFormat="1" applyFont="1" applyAlignment="1">
      <alignment vertical="center"/>
    </xf>
    <xf numFmtId="0" fontId="19" fillId="0" borderId="0" xfId="10" applyFont="1" applyAlignment="1">
      <alignment horizontal="center" vertical="center"/>
    </xf>
    <xf numFmtId="0" fontId="19" fillId="0" borderId="2" xfId="10" applyFont="1" applyBorder="1" applyAlignment="1">
      <alignment horizontal="center" vertical="center"/>
    </xf>
  </cellXfs>
  <cellStyles count="12">
    <cellStyle name="20 % - Accent1" xfId="4" builtinId="30"/>
    <cellStyle name="40 % - Accent1" xfId="5" builtinId="31"/>
    <cellStyle name="60 % - Accent1" xfId="6" builtinId="32"/>
    <cellStyle name="Accent1" xfId="3" builtinId="29"/>
    <cellStyle name="Milliers" xfId="1" builtinId="3"/>
    <cellStyle name="Milliers 2" xfId="9" xr:uid="{94CC63E0-98AE-405B-A1EC-42E8FE07A914}"/>
    <cellStyle name="Milliers 3" xfId="11" xr:uid="{C7092A03-51A9-4FB2-8A4F-54A939741E28}"/>
    <cellStyle name="Normal" xfId="0" builtinId="0"/>
    <cellStyle name="Normal 2" xfId="7" xr:uid="{433C0852-8C89-41C1-8755-1B27E639D354}"/>
    <cellStyle name="Normal 3" xfId="8" xr:uid="{7908E3EC-4AD4-4922-8B33-BD2FE84A8B4B}"/>
    <cellStyle name="Normal 4" xfId="10" xr:uid="{4B2D0620-4A9F-448E-868E-91809E08EF5A}"/>
    <cellStyle name="Pourcentage" xfId="2" builtinId="5"/>
  </cellStyles>
  <dxfs count="0"/>
  <tableStyles count="0" defaultTableStyle="TableStyleMedium2" defaultPivotStyle="PivotStyleLight16"/>
  <colors>
    <mruColors>
      <color rgb="FF005670"/>
      <color rgb="FFC6E0B4"/>
      <color rgb="FF636363"/>
      <color rgb="FF9E480E"/>
      <color rgb="FF264478"/>
      <color rgb="FF000000"/>
      <color rgb="FF70AD47"/>
      <color rgb="FF5B9BD5"/>
      <color rgb="FFE2EFDA"/>
      <color rgb="FF991E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'Pyramide retraités'!$B$3</c:f>
              <c:strCache>
                <c:ptCount val="1"/>
                <c:pt idx="0">
                  <c:v>Droits dérivés servis seuls</c:v>
                </c:pt>
              </c:strCache>
            </c:strRef>
          </c:tx>
          <c:spPr>
            <a:solidFill>
              <a:srgbClr val="991E66"/>
            </a:solidFill>
            <a:ln>
              <a:noFill/>
            </a:ln>
            <a:effectLst/>
          </c:spPr>
          <c:invertIfNegative val="0"/>
          <c:cat>
            <c:numRef>
              <c:f>'Pyramide retraités'!$A$4:$A$58</c:f>
              <c:numCache>
                <c:formatCode>General</c:formatCode>
                <c:ptCount val="55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54</c:v>
                </c:pt>
                <c:pt idx="4">
                  <c:v>55</c:v>
                </c:pt>
                <c:pt idx="5">
                  <c:v>56</c:v>
                </c:pt>
                <c:pt idx="6">
                  <c:v>57</c:v>
                </c:pt>
                <c:pt idx="7">
                  <c:v>58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62</c:v>
                </c:pt>
                <c:pt idx="12">
                  <c:v>63</c:v>
                </c:pt>
                <c:pt idx="13">
                  <c:v>64</c:v>
                </c:pt>
                <c:pt idx="14">
                  <c:v>65</c:v>
                </c:pt>
                <c:pt idx="15">
                  <c:v>66</c:v>
                </c:pt>
                <c:pt idx="16">
                  <c:v>67</c:v>
                </c:pt>
                <c:pt idx="17">
                  <c:v>68</c:v>
                </c:pt>
                <c:pt idx="18">
                  <c:v>69</c:v>
                </c:pt>
                <c:pt idx="19">
                  <c:v>70</c:v>
                </c:pt>
                <c:pt idx="20">
                  <c:v>71</c:v>
                </c:pt>
                <c:pt idx="21">
                  <c:v>72</c:v>
                </c:pt>
                <c:pt idx="22">
                  <c:v>73</c:v>
                </c:pt>
                <c:pt idx="23">
                  <c:v>74</c:v>
                </c:pt>
                <c:pt idx="24">
                  <c:v>75</c:v>
                </c:pt>
                <c:pt idx="25">
                  <c:v>76</c:v>
                </c:pt>
                <c:pt idx="26">
                  <c:v>77</c:v>
                </c:pt>
                <c:pt idx="27">
                  <c:v>78</c:v>
                </c:pt>
                <c:pt idx="28">
                  <c:v>79</c:v>
                </c:pt>
                <c:pt idx="29">
                  <c:v>80</c:v>
                </c:pt>
                <c:pt idx="30">
                  <c:v>81</c:v>
                </c:pt>
                <c:pt idx="31">
                  <c:v>82</c:v>
                </c:pt>
                <c:pt idx="32">
                  <c:v>83</c:v>
                </c:pt>
                <c:pt idx="33">
                  <c:v>84</c:v>
                </c:pt>
                <c:pt idx="34">
                  <c:v>85</c:v>
                </c:pt>
                <c:pt idx="35">
                  <c:v>86</c:v>
                </c:pt>
                <c:pt idx="36">
                  <c:v>87</c:v>
                </c:pt>
                <c:pt idx="37">
                  <c:v>88</c:v>
                </c:pt>
                <c:pt idx="38">
                  <c:v>89</c:v>
                </c:pt>
                <c:pt idx="39">
                  <c:v>90</c:v>
                </c:pt>
                <c:pt idx="40">
                  <c:v>91</c:v>
                </c:pt>
                <c:pt idx="41">
                  <c:v>92</c:v>
                </c:pt>
                <c:pt idx="42">
                  <c:v>93</c:v>
                </c:pt>
                <c:pt idx="43">
                  <c:v>94</c:v>
                </c:pt>
                <c:pt idx="44">
                  <c:v>95</c:v>
                </c:pt>
                <c:pt idx="45">
                  <c:v>96</c:v>
                </c:pt>
                <c:pt idx="46">
                  <c:v>97</c:v>
                </c:pt>
                <c:pt idx="47">
                  <c:v>98</c:v>
                </c:pt>
                <c:pt idx="48">
                  <c:v>99</c:v>
                </c:pt>
                <c:pt idx="49">
                  <c:v>100</c:v>
                </c:pt>
                <c:pt idx="50">
                  <c:v>101</c:v>
                </c:pt>
                <c:pt idx="51">
                  <c:v>102</c:v>
                </c:pt>
                <c:pt idx="52">
                  <c:v>103</c:v>
                </c:pt>
                <c:pt idx="53">
                  <c:v>104</c:v>
                </c:pt>
                <c:pt idx="54">
                  <c:v>105</c:v>
                </c:pt>
              </c:numCache>
            </c:numRef>
          </c:cat>
          <c:val>
            <c:numRef>
              <c:f>'Pyramide retraités'!$B$4:$B$58</c:f>
              <c:numCache>
                <c:formatCode>_-* #\ ##0_-;\-* #\ ##0_-;_-* "-"??_-;_-@_-</c:formatCode>
                <c:ptCount val="55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245</c:v>
                </c:pt>
                <c:pt idx="5">
                  <c:v>597</c:v>
                </c:pt>
                <c:pt idx="6">
                  <c:v>764</c:v>
                </c:pt>
                <c:pt idx="7">
                  <c:v>968</c:v>
                </c:pt>
                <c:pt idx="8">
                  <c:v>1327</c:v>
                </c:pt>
                <c:pt idx="9">
                  <c:v>1486</c:v>
                </c:pt>
                <c:pt idx="10">
                  <c:v>1458</c:v>
                </c:pt>
                <c:pt idx="11">
                  <c:v>1002</c:v>
                </c:pt>
                <c:pt idx="12">
                  <c:v>770</c:v>
                </c:pt>
                <c:pt idx="13">
                  <c:v>808</c:v>
                </c:pt>
                <c:pt idx="14">
                  <c:v>770</c:v>
                </c:pt>
                <c:pt idx="15">
                  <c:v>802</c:v>
                </c:pt>
                <c:pt idx="16">
                  <c:v>589</c:v>
                </c:pt>
                <c:pt idx="17">
                  <c:v>457</c:v>
                </c:pt>
                <c:pt idx="18">
                  <c:v>418</c:v>
                </c:pt>
                <c:pt idx="19">
                  <c:v>411</c:v>
                </c:pt>
                <c:pt idx="20">
                  <c:v>339</c:v>
                </c:pt>
                <c:pt idx="21">
                  <c:v>430</c:v>
                </c:pt>
                <c:pt idx="22">
                  <c:v>514</c:v>
                </c:pt>
                <c:pt idx="23">
                  <c:v>551</c:v>
                </c:pt>
                <c:pt idx="24">
                  <c:v>656</c:v>
                </c:pt>
                <c:pt idx="25">
                  <c:v>688</c:v>
                </c:pt>
                <c:pt idx="26">
                  <c:v>684</c:v>
                </c:pt>
                <c:pt idx="27">
                  <c:v>528</c:v>
                </c:pt>
                <c:pt idx="28">
                  <c:v>610</c:v>
                </c:pt>
                <c:pt idx="29">
                  <c:v>624</c:v>
                </c:pt>
                <c:pt idx="30">
                  <c:v>647</c:v>
                </c:pt>
                <c:pt idx="31">
                  <c:v>679</c:v>
                </c:pt>
                <c:pt idx="32">
                  <c:v>763</c:v>
                </c:pt>
                <c:pt idx="33">
                  <c:v>892</c:v>
                </c:pt>
                <c:pt idx="34">
                  <c:v>864</c:v>
                </c:pt>
                <c:pt idx="35">
                  <c:v>969</c:v>
                </c:pt>
                <c:pt idx="36">
                  <c:v>990</c:v>
                </c:pt>
                <c:pt idx="37">
                  <c:v>983</c:v>
                </c:pt>
                <c:pt idx="38">
                  <c:v>1047</c:v>
                </c:pt>
                <c:pt idx="39">
                  <c:v>883</c:v>
                </c:pt>
                <c:pt idx="40">
                  <c:v>863</c:v>
                </c:pt>
                <c:pt idx="41">
                  <c:v>710</c:v>
                </c:pt>
                <c:pt idx="42">
                  <c:v>556</c:v>
                </c:pt>
                <c:pt idx="43">
                  <c:v>485</c:v>
                </c:pt>
                <c:pt idx="44">
                  <c:v>377</c:v>
                </c:pt>
                <c:pt idx="45">
                  <c:v>265</c:v>
                </c:pt>
                <c:pt idx="46">
                  <c:v>172</c:v>
                </c:pt>
                <c:pt idx="47">
                  <c:v>134</c:v>
                </c:pt>
                <c:pt idx="48">
                  <c:v>87</c:v>
                </c:pt>
                <c:pt idx="49">
                  <c:v>50</c:v>
                </c:pt>
                <c:pt idx="50">
                  <c:v>31</c:v>
                </c:pt>
                <c:pt idx="51">
                  <c:v>17</c:v>
                </c:pt>
                <c:pt idx="52">
                  <c:v>12</c:v>
                </c:pt>
                <c:pt idx="53">
                  <c:v>5</c:v>
                </c:pt>
                <c:pt idx="5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6-48F4-8DB4-B004E90BFA9C}"/>
            </c:ext>
          </c:extLst>
        </c:ser>
        <c:ser>
          <c:idx val="1"/>
          <c:order val="1"/>
          <c:tx>
            <c:strRef>
              <c:f>'Pyramide retraités'!$C$3</c:f>
              <c:strCache>
                <c:ptCount val="1"/>
                <c:pt idx="0">
                  <c:v>Droits directs servis accompagnés d'un droit dérivé</c:v>
                </c:pt>
              </c:strCache>
            </c:strRef>
          </c:tx>
          <c:spPr>
            <a:solidFill>
              <a:srgbClr val="FF5800"/>
            </a:solidFill>
            <a:ln>
              <a:noFill/>
            </a:ln>
            <a:effectLst/>
          </c:spPr>
          <c:invertIfNegative val="0"/>
          <c:cat>
            <c:numRef>
              <c:f>'Pyramide retraités'!$A$4:$A$58</c:f>
              <c:numCache>
                <c:formatCode>General</c:formatCode>
                <c:ptCount val="55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54</c:v>
                </c:pt>
                <c:pt idx="4">
                  <c:v>55</c:v>
                </c:pt>
                <c:pt idx="5">
                  <c:v>56</c:v>
                </c:pt>
                <c:pt idx="6">
                  <c:v>57</c:v>
                </c:pt>
                <c:pt idx="7">
                  <c:v>58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62</c:v>
                </c:pt>
                <c:pt idx="12">
                  <c:v>63</c:v>
                </c:pt>
                <c:pt idx="13">
                  <c:v>64</c:v>
                </c:pt>
                <c:pt idx="14">
                  <c:v>65</c:v>
                </c:pt>
                <c:pt idx="15">
                  <c:v>66</c:v>
                </c:pt>
                <c:pt idx="16">
                  <c:v>67</c:v>
                </c:pt>
                <c:pt idx="17">
                  <c:v>68</c:v>
                </c:pt>
                <c:pt idx="18">
                  <c:v>69</c:v>
                </c:pt>
                <c:pt idx="19">
                  <c:v>70</c:v>
                </c:pt>
                <c:pt idx="20">
                  <c:v>71</c:v>
                </c:pt>
                <c:pt idx="21">
                  <c:v>72</c:v>
                </c:pt>
                <c:pt idx="22">
                  <c:v>73</c:v>
                </c:pt>
                <c:pt idx="23">
                  <c:v>74</c:v>
                </c:pt>
                <c:pt idx="24">
                  <c:v>75</c:v>
                </c:pt>
                <c:pt idx="25">
                  <c:v>76</c:v>
                </c:pt>
                <c:pt idx="26">
                  <c:v>77</c:v>
                </c:pt>
                <c:pt idx="27">
                  <c:v>78</c:v>
                </c:pt>
                <c:pt idx="28">
                  <c:v>79</c:v>
                </c:pt>
                <c:pt idx="29">
                  <c:v>80</c:v>
                </c:pt>
                <c:pt idx="30">
                  <c:v>81</c:v>
                </c:pt>
                <c:pt idx="31">
                  <c:v>82</c:v>
                </c:pt>
                <c:pt idx="32">
                  <c:v>83</c:v>
                </c:pt>
                <c:pt idx="33">
                  <c:v>84</c:v>
                </c:pt>
                <c:pt idx="34">
                  <c:v>85</c:v>
                </c:pt>
                <c:pt idx="35">
                  <c:v>86</c:v>
                </c:pt>
                <c:pt idx="36">
                  <c:v>87</c:v>
                </c:pt>
                <c:pt idx="37">
                  <c:v>88</c:v>
                </c:pt>
                <c:pt idx="38">
                  <c:v>89</c:v>
                </c:pt>
                <c:pt idx="39">
                  <c:v>90</c:v>
                </c:pt>
                <c:pt idx="40">
                  <c:v>91</c:v>
                </c:pt>
                <c:pt idx="41">
                  <c:v>92</c:v>
                </c:pt>
                <c:pt idx="42">
                  <c:v>93</c:v>
                </c:pt>
                <c:pt idx="43">
                  <c:v>94</c:v>
                </c:pt>
                <c:pt idx="44">
                  <c:v>95</c:v>
                </c:pt>
                <c:pt idx="45">
                  <c:v>96</c:v>
                </c:pt>
                <c:pt idx="46">
                  <c:v>97</c:v>
                </c:pt>
                <c:pt idx="47">
                  <c:v>98</c:v>
                </c:pt>
                <c:pt idx="48">
                  <c:v>99</c:v>
                </c:pt>
                <c:pt idx="49">
                  <c:v>100</c:v>
                </c:pt>
                <c:pt idx="50">
                  <c:v>101</c:v>
                </c:pt>
                <c:pt idx="51">
                  <c:v>102</c:v>
                </c:pt>
                <c:pt idx="52">
                  <c:v>103</c:v>
                </c:pt>
                <c:pt idx="53">
                  <c:v>104</c:v>
                </c:pt>
                <c:pt idx="54">
                  <c:v>105</c:v>
                </c:pt>
              </c:numCache>
            </c:numRef>
          </c:cat>
          <c:val>
            <c:numRef>
              <c:f>'Pyramide retraités'!$C$4:$C$58</c:f>
              <c:numCache>
                <c:formatCode>_-* #\ ##0_-;\-* #\ ##0_-;_-* "-"??_-;_-@_-</c:formatCode>
                <c:ptCount val="55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183</c:v>
                </c:pt>
                <c:pt idx="10">
                  <c:v>539</c:v>
                </c:pt>
                <c:pt idx="11">
                  <c:v>1580</c:v>
                </c:pt>
                <c:pt idx="12">
                  <c:v>2485</c:v>
                </c:pt>
                <c:pt idx="13">
                  <c:v>3102</c:v>
                </c:pt>
                <c:pt idx="14">
                  <c:v>3541</c:v>
                </c:pt>
                <c:pt idx="15">
                  <c:v>4167</c:v>
                </c:pt>
                <c:pt idx="16">
                  <c:v>4642</c:v>
                </c:pt>
                <c:pt idx="17">
                  <c:v>5341</c:v>
                </c:pt>
                <c:pt idx="18">
                  <c:v>5932</c:v>
                </c:pt>
                <c:pt idx="19">
                  <c:v>6403</c:v>
                </c:pt>
                <c:pt idx="20">
                  <c:v>7093</c:v>
                </c:pt>
                <c:pt idx="21">
                  <c:v>7294</c:v>
                </c:pt>
                <c:pt idx="22">
                  <c:v>8177</c:v>
                </c:pt>
                <c:pt idx="23">
                  <c:v>8478</c:v>
                </c:pt>
                <c:pt idx="24">
                  <c:v>8712</c:v>
                </c:pt>
                <c:pt idx="25">
                  <c:v>8522</c:v>
                </c:pt>
                <c:pt idx="26">
                  <c:v>8728</c:v>
                </c:pt>
                <c:pt idx="27">
                  <c:v>6990</c:v>
                </c:pt>
                <c:pt idx="28">
                  <c:v>6917</c:v>
                </c:pt>
                <c:pt idx="29">
                  <c:v>6835</c:v>
                </c:pt>
                <c:pt idx="30">
                  <c:v>6621</c:v>
                </c:pt>
                <c:pt idx="31">
                  <c:v>6333</c:v>
                </c:pt>
                <c:pt idx="32">
                  <c:v>6667</c:v>
                </c:pt>
                <c:pt idx="33">
                  <c:v>6960</c:v>
                </c:pt>
                <c:pt idx="34">
                  <c:v>6937</c:v>
                </c:pt>
                <c:pt idx="35">
                  <c:v>6692</c:v>
                </c:pt>
                <c:pt idx="36">
                  <c:v>6522</c:v>
                </c:pt>
                <c:pt idx="37">
                  <c:v>6120</c:v>
                </c:pt>
                <c:pt idx="38">
                  <c:v>5846</c:v>
                </c:pt>
                <c:pt idx="39">
                  <c:v>5200</c:v>
                </c:pt>
                <c:pt idx="40">
                  <c:v>4836</c:v>
                </c:pt>
                <c:pt idx="41">
                  <c:v>4033</c:v>
                </c:pt>
                <c:pt idx="42">
                  <c:v>3353</c:v>
                </c:pt>
                <c:pt idx="43">
                  <c:v>2383</c:v>
                </c:pt>
                <c:pt idx="44">
                  <c:v>1814</c:v>
                </c:pt>
                <c:pt idx="45">
                  <c:v>1337</c:v>
                </c:pt>
                <c:pt idx="46">
                  <c:v>927</c:v>
                </c:pt>
                <c:pt idx="47">
                  <c:v>640</c:v>
                </c:pt>
                <c:pt idx="48">
                  <c:v>381</c:v>
                </c:pt>
                <c:pt idx="49">
                  <c:v>236</c:v>
                </c:pt>
                <c:pt idx="50">
                  <c:v>131</c:v>
                </c:pt>
                <c:pt idx="51">
                  <c:v>84</c:v>
                </c:pt>
                <c:pt idx="52">
                  <c:v>44</c:v>
                </c:pt>
                <c:pt idx="53">
                  <c:v>9</c:v>
                </c:pt>
                <c:pt idx="5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B6-48F4-8DB4-B004E90BFA9C}"/>
            </c:ext>
          </c:extLst>
        </c:ser>
        <c:ser>
          <c:idx val="2"/>
          <c:order val="2"/>
          <c:tx>
            <c:strRef>
              <c:f>'Pyramide retraités'!$D$3</c:f>
              <c:strCache>
                <c:ptCount val="1"/>
                <c:pt idx="0">
                  <c:v>Droits directs servis seuls</c:v>
                </c:pt>
              </c:strCache>
            </c:strRef>
          </c:tx>
          <c:spPr>
            <a:solidFill>
              <a:srgbClr val="0097A9"/>
            </a:solidFill>
            <a:ln>
              <a:noFill/>
            </a:ln>
            <a:effectLst/>
          </c:spPr>
          <c:invertIfNegative val="0"/>
          <c:cat>
            <c:numRef>
              <c:f>'Pyramide retraités'!$A$4:$A$58</c:f>
              <c:numCache>
                <c:formatCode>General</c:formatCode>
                <c:ptCount val="55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54</c:v>
                </c:pt>
                <c:pt idx="4">
                  <c:v>55</c:v>
                </c:pt>
                <c:pt idx="5">
                  <c:v>56</c:v>
                </c:pt>
                <c:pt idx="6">
                  <c:v>57</c:v>
                </c:pt>
                <c:pt idx="7">
                  <c:v>58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62</c:v>
                </c:pt>
                <c:pt idx="12">
                  <c:v>63</c:v>
                </c:pt>
                <c:pt idx="13">
                  <c:v>64</c:v>
                </c:pt>
                <c:pt idx="14">
                  <c:v>65</c:v>
                </c:pt>
                <c:pt idx="15">
                  <c:v>66</c:v>
                </c:pt>
                <c:pt idx="16">
                  <c:v>67</c:v>
                </c:pt>
                <c:pt idx="17">
                  <c:v>68</c:v>
                </c:pt>
                <c:pt idx="18">
                  <c:v>69</c:v>
                </c:pt>
                <c:pt idx="19">
                  <c:v>70</c:v>
                </c:pt>
                <c:pt idx="20">
                  <c:v>71</c:v>
                </c:pt>
                <c:pt idx="21">
                  <c:v>72</c:v>
                </c:pt>
                <c:pt idx="22">
                  <c:v>73</c:v>
                </c:pt>
                <c:pt idx="23">
                  <c:v>74</c:v>
                </c:pt>
                <c:pt idx="24">
                  <c:v>75</c:v>
                </c:pt>
                <c:pt idx="25">
                  <c:v>76</c:v>
                </c:pt>
                <c:pt idx="26">
                  <c:v>77</c:v>
                </c:pt>
                <c:pt idx="27">
                  <c:v>78</c:v>
                </c:pt>
                <c:pt idx="28">
                  <c:v>79</c:v>
                </c:pt>
                <c:pt idx="29">
                  <c:v>80</c:v>
                </c:pt>
                <c:pt idx="30">
                  <c:v>81</c:v>
                </c:pt>
                <c:pt idx="31">
                  <c:v>82</c:v>
                </c:pt>
                <c:pt idx="32">
                  <c:v>83</c:v>
                </c:pt>
                <c:pt idx="33">
                  <c:v>84</c:v>
                </c:pt>
                <c:pt idx="34">
                  <c:v>85</c:v>
                </c:pt>
                <c:pt idx="35">
                  <c:v>86</c:v>
                </c:pt>
                <c:pt idx="36">
                  <c:v>87</c:v>
                </c:pt>
                <c:pt idx="37">
                  <c:v>88</c:v>
                </c:pt>
                <c:pt idx="38">
                  <c:v>89</c:v>
                </c:pt>
                <c:pt idx="39">
                  <c:v>90</c:v>
                </c:pt>
                <c:pt idx="40">
                  <c:v>91</c:v>
                </c:pt>
                <c:pt idx="41">
                  <c:v>92</c:v>
                </c:pt>
                <c:pt idx="42">
                  <c:v>93</c:v>
                </c:pt>
                <c:pt idx="43">
                  <c:v>94</c:v>
                </c:pt>
                <c:pt idx="44">
                  <c:v>95</c:v>
                </c:pt>
                <c:pt idx="45">
                  <c:v>96</c:v>
                </c:pt>
                <c:pt idx="46">
                  <c:v>97</c:v>
                </c:pt>
                <c:pt idx="47">
                  <c:v>98</c:v>
                </c:pt>
                <c:pt idx="48">
                  <c:v>99</c:v>
                </c:pt>
                <c:pt idx="49">
                  <c:v>100</c:v>
                </c:pt>
                <c:pt idx="50">
                  <c:v>101</c:v>
                </c:pt>
                <c:pt idx="51">
                  <c:v>102</c:v>
                </c:pt>
                <c:pt idx="52">
                  <c:v>103</c:v>
                </c:pt>
                <c:pt idx="53">
                  <c:v>104</c:v>
                </c:pt>
                <c:pt idx="54">
                  <c:v>105</c:v>
                </c:pt>
              </c:numCache>
            </c:numRef>
          </c:cat>
          <c:val>
            <c:numRef>
              <c:f>'Pyramide retraités'!$D$4:$D$58</c:f>
              <c:numCache>
                <c:formatCode>_-* #\ ##0_-;\-* #\ ##0_-;_-* "-"??_-;_-@_-</c:formatCode>
                <c:ptCount val="55"/>
                <c:pt idx="4">
                  <c:v>71</c:v>
                </c:pt>
                <c:pt idx="5">
                  <c:v>204</c:v>
                </c:pt>
                <c:pt idx="6">
                  <c:v>364</c:v>
                </c:pt>
                <c:pt idx="7">
                  <c:v>537</c:v>
                </c:pt>
                <c:pt idx="8">
                  <c:v>906</c:v>
                </c:pt>
                <c:pt idx="9">
                  <c:v>45057</c:v>
                </c:pt>
                <c:pt idx="10">
                  <c:v>88057</c:v>
                </c:pt>
                <c:pt idx="11">
                  <c:v>186218</c:v>
                </c:pt>
                <c:pt idx="12">
                  <c:v>239794</c:v>
                </c:pt>
                <c:pt idx="13">
                  <c:v>260579</c:v>
                </c:pt>
                <c:pt idx="14">
                  <c:v>272098</c:v>
                </c:pt>
                <c:pt idx="15">
                  <c:v>284100</c:v>
                </c:pt>
                <c:pt idx="16">
                  <c:v>303538</c:v>
                </c:pt>
                <c:pt idx="17">
                  <c:v>310902</c:v>
                </c:pt>
                <c:pt idx="18">
                  <c:v>314775</c:v>
                </c:pt>
                <c:pt idx="19">
                  <c:v>309517</c:v>
                </c:pt>
                <c:pt idx="20">
                  <c:v>313687</c:v>
                </c:pt>
                <c:pt idx="21">
                  <c:v>303076</c:v>
                </c:pt>
                <c:pt idx="22">
                  <c:v>310241</c:v>
                </c:pt>
                <c:pt idx="23">
                  <c:v>300951</c:v>
                </c:pt>
                <c:pt idx="24">
                  <c:v>296974</c:v>
                </c:pt>
                <c:pt idx="25">
                  <c:v>284192</c:v>
                </c:pt>
                <c:pt idx="26">
                  <c:v>263944</c:v>
                </c:pt>
                <c:pt idx="27">
                  <c:v>199075</c:v>
                </c:pt>
                <c:pt idx="28">
                  <c:v>190145</c:v>
                </c:pt>
                <c:pt idx="29">
                  <c:v>178492</c:v>
                </c:pt>
                <c:pt idx="30">
                  <c:v>158909</c:v>
                </c:pt>
                <c:pt idx="31">
                  <c:v>136852</c:v>
                </c:pt>
                <c:pt idx="32">
                  <c:v>133704</c:v>
                </c:pt>
                <c:pt idx="33">
                  <c:v>126706</c:v>
                </c:pt>
                <c:pt idx="34">
                  <c:v>114707</c:v>
                </c:pt>
                <c:pt idx="35">
                  <c:v>102164</c:v>
                </c:pt>
                <c:pt idx="36">
                  <c:v>91693</c:v>
                </c:pt>
                <c:pt idx="37">
                  <c:v>77704</c:v>
                </c:pt>
                <c:pt idx="38">
                  <c:v>67716</c:v>
                </c:pt>
                <c:pt idx="39">
                  <c:v>55035</c:v>
                </c:pt>
                <c:pt idx="40">
                  <c:v>45958</c:v>
                </c:pt>
                <c:pt idx="41">
                  <c:v>35889</c:v>
                </c:pt>
                <c:pt idx="42">
                  <c:v>28377</c:v>
                </c:pt>
                <c:pt idx="43">
                  <c:v>19460</c:v>
                </c:pt>
                <c:pt idx="44">
                  <c:v>14054</c:v>
                </c:pt>
                <c:pt idx="45">
                  <c:v>9600</c:v>
                </c:pt>
                <c:pt idx="46">
                  <c:v>6426</c:v>
                </c:pt>
                <c:pt idx="47">
                  <c:v>4228</c:v>
                </c:pt>
                <c:pt idx="48">
                  <c:v>2628</c:v>
                </c:pt>
                <c:pt idx="49">
                  <c:v>1558</c:v>
                </c:pt>
                <c:pt idx="50">
                  <c:v>986</c:v>
                </c:pt>
                <c:pt idx="51">
                  <c:v>552</c:v>
                </c:pt>
                <c:pt idx="52">
                  <c:v>313</c:v>
                </c:pt>
                <c:pt idx="53">
                  <c:v>101</c:v>
                </c:pt>
                <c:pt idx="54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B6-48F4-8DB4-B004E90BF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83344120"/>
        <c:axId val="483344448"/>
      </c:barChart>
      <c:catAx>
        <c:axId val="4833441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solidFill>
                      <a:sysClr val="windowText" lastClr="000000"/>
                    </a:solidFill>
                  </a:rPr>
                  <a:t>Hommes</a:t>
                </a:r>
              </a:p>
            </c:rich>
          </c:tx>
          <c:layout>
            <c:manualLayout>
              <c:xMode val="edge"/>
              <c:yMode val="edge"/>
              <c:x val="5.1370262009019559E-3"/>
              <c:y val="0.3995528039911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344448"/>
        <c:crossesAt val="0"/>
        <c:auto val="1"/>
        <c:lblAlgn val="ctr"/>
        <c:lblOffset val="100"/>
        <c:noMultiLvlLbl val="0"/>
      </c:catAx>
      <c:valAx>
        <c:axId val="483344448"/>
        <c:scaling>
          <c:orientation val="maxMin"/>
          <c:max val="40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3344120"/>
        <c:crosses val="autoZero"/>
        <c:crossBetween val="between"/>
        <c:majorUnit val="100000"/>
        <c:minorUnit val="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669172932330826E-2"/>
          <c:y val="3.729130084977185E-2"/>
          <c:w val="0.82995809734309522"/>
          <c:h val="0.8840638281856033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'Pyramide retraités'!$E$3</c:f>
              <c:strCache>
                <c:ptCount val="1"/>
                <c:pt idx="0">
                  <c:v>Droits dérivés servis seuls</c:v>
                </c:pt>
              </c:strCache>
            </c:strRef>
          </c:tx>
          <c:spPr>
            <a:solidFill>
              <a:srgbClr val="991E66"/>
            </a:solidFill>
            <a:ln>
              <a:noFill/>
            </a:ln>
            <a:effectLst/>
          </c:spPr>
          <c:invertIfNegative val="0"/>
          <c:val>
            <c:numRef>
              <c:f>'Pyramide retraités'!$E$4:$E$56</c:f>
              <c:numCache>
                <c:formatCode>General</c:formatCode>
                <c:ptCount val="53"/>
                <c:pt idx="0">
                  <c:v>28</c:v>
                </c:pt>
                <c:pt idx="1">
                  <c:v>108</c:v>
                </c:pt>
                <c:pt idx="2">
                  <c:v>202</c:v>
                </c:pt>
                <c:pt idx="3">
                  <c:v>374</c:v>
                </c:pt>
                <c:pt idx="4">
                  <c:v>3702</c:v>
                </c:pt>
                <c:pt idx="5">
                  <c:v>7415</c:v>
                </c:pt>
                <c:pt idx="6">
                  <c:v>10827</c:v>
                </c:pt>
                <c:pt idx="7">
                  <c:v>13116</c:v>
                </c:pt>
                <c:pt idx="8">
                  <c:v>16255</c:v>
                </c:pt>
                <c:pt idx="9">
                  <c:v>19017</c:v>
                </c:pt>
                <c:pt idx="10">
                  <c:v>21280</c:v>
                </c:pt>
                <c:pt idx="11">
                  <c:v>15483</c:v>
                </c:pt>
                <c:pt idx="12">
                  <c:v>13228</c:v>
                </c:pt>
                <c:pt idx="13">
                  <c:v>13634</c:v>
                </c:pt>
                <c:pt idx="14">
                  <c:v>13955</c:v>
                </c:pt>
                <c:pt idx="15">
                  <c:v>14481</c:v>
                </c:pt>
                <c:pt idx="16">
                  <c:v>12099</c:v>
                </c:pt>
                <c:pt idx="17">
                  <c:v>12104</c:v>
                </c:pt>
                <c:pt idx="18">
                  <c:v>12795</c:v>
                </c:pt>
                <c:pt idx="19">
                  <c:v>13505</c:v>
                </c:pt>
                <c:pt idx="20">
                  <c:v>14546</c:v>
                </c:pt>
                <c:pt idx="21">
                  <c:v>14823</c:v>
                </c:pt>
                <c:pt idx="22">
                  <c:v>16729</c:v>
                </c:pt>
                <c:pt idx="23">
                  <c:v>15519</c:v>
                </c:pt>
                <c:pt idx="24">
                  <c:v>18928</c:v>
                </c:pt>
                <c:pt idx="25">
                  <c:v>18895</c:v>
                </c:pt>
                <c:pt idx="26">
                  <c:v>18152</c:v>
                </c:pt>
                <c:pt idx="27">
                  <c:v>16540</c:v>
                </c:pt>
                <c:pt idx="28">
                  <c:v>18266</c:v>
                </c:pt>
                <c:pt idx="29">
                  <c:v>18469</c:v>
                </c:pt>
                <c:pt idx="30">
                  <c:v>18917</c:v>
                </c:pt>
                <c:pt idx="31">
                  <c:v>18236</c:v>
                </c:pt>
                <c:pt idx="32">
                  <c:v>21233</c:v>
                </c:pt>
                <c:pt idx="33">
                  <c:v>19195</c:v>
                </c:pt>
                <c:pt idx="34">
                  <c:v>19469</c:v>
                </c:pt>
                <c:pt idx="35">
                  <c:v>19287</c:v>
                </c:pt>
                <c:pt idx="36">
                  <c:v>19835</c:v>
                </c:pt>
                <c:pt idx="37">
                  <c:v>18919</c:v>
                </c:pt>
                <c:pt idx="38">
                  <c:v>17508</c:v>
                </c:pt>
                <c:pt idx="39">
                  <c:v>15837</c:v>
                </c:pt>
                <c:pt idx="40">
                  <c:v>15182</c:v>
                </c:pt>
                <c:pt idx="41">
                  <c:v>13181</c:v>
                </c:pt>
                <c:pt idx="42">
                  <c:v>12784</c:v>
                </c:pt>
                <c:pt idx="43">
                  <c:v>9476</c:v>
                </c:pt>
                <c:pt idx="44">
                  <c:v>8257</c:v>
                </c:pt>
                <c:pt idx="45">
                  <c:v>6465</c:v>
                </c:pt>
                <c:pt idx="46">
                  <c:v>5142</c:v>
                </c:pt>
                <c:pt idx="47">
                  <c:v>3998</c:v>
                </c:pt>
                <c:pt idx="48">
                  <c:v>2630</c:v>
                </c:pt>
                <c:pt idx="49">
                  <c:v>1871</c:v>
                </c:pt>
                <c:pt idx="50">
                  <c:v>1264</c:v>
                </c:pt>
                <c:pt idx="51">
                  <c:v>805</c:v>
                </c:pt>
                <c:pt idx="52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E-41F0-B178-B4A2C9051F41}"/>
            </c:ext>
          </c:extLst>
        </c:ser>
        <c:ser>
          <c:idx val="1"/>
          <c:order val="1"/>
          <c:tx>
            <c:strRef>
              <c:f>'Pyramide retraités'!$F$3</c:f>
              <c:strCache>
                <c:ptCount val="1"/>
                <c:pt idx="0">
                  <c:v>Droits directs servis accompagnés d'un droit dérivé</c:v>
                </c:pt>
              </c:strCache>
            </c:strRef>
          </c:tx>
          <c:spPr>
            <a:solidFill>
              <a:srgbClr val="FF5800"/>
            </a:solidFill>
            <a:ln>
              <a:noFill/>
            </a:ln>
            <a:effectLst/>
          </c:spPr>
          <c:invertIfNegative val="0"/>
          <c:val>
            <c:numRef>
              <c:f>'Pyramide retraités'!$F$4:$F$56</c:f>
              <c:numCache>
                <c:formatCode>General</c:formatCode>
                <c:ptCount val="53"/>
                <c:pt idx="6">
                  <c:v>3</c:v>
                </c:pt>
                <c:pt idx="7">
                  <c:v>6</c:v>
                </c:pt>
                <c:pt idx="8">
                  <c:v>12</c:v>
                </c:pt>
                <c:pt idx="9">
                  <c:v>452</c:v>
                </c:pt>
                <c:pt idx="10">
                  <c:v>1268</c:v>
                </c:pt>
                <c:pt idx="11">
                  <c:v>10967</c:v>
                </c:pt>
                <c:pt idx="12">
                  <c:v>18729</c:v>
                </c:pt>
                <c:pt idx="13">
                  <c:v>22769</c:v>
                </c:pt>
                <c:pt idx="14">
                  <c:v>26757</c:v>
                </c:pt>
                <c:pt idx="15">
                  <c:v>31392</c:v>
                </c:pt>
                <c:pt idx="16">
                  <c:v>37133</c:v>
                </c:pt>
                <c:pt idx="17">
                  <c:v>42803</c:v>
                </c:pt>
                <c:pt idx="18">
                  <c:v>47332</c:v>
                </c:pt>
                <c:pt idx="19">
                  <c:v>50997</c:v>
                </c:pt>
                <c:pt idx="20">
                  <c:v>56127</c:v>
                </c:pt>
                <c:pt idx="21">
                  <c:v>58974</c:v>
                </c:pt>
                <c:pt idx="22">
                  <c:v>64827</c:v>
                </c:pt>
                <c:pt idx="23">
                  <c:v>67820</c:v>
                </c:pt>
                <c:pt idx="24">
                  <c:v>71209</c:v>
                </c:pt>
                <c:pt idx="25">
                  <c:v>73960</c:v>
                </c:pt>
                <c:pt idx="26">
                  <c:v>76132</c:v>
                </c:pt>
                <c:pt idx="27">
                  <c:v>63039</c:v>
                </c:pt>
                <c:pt idx="28">
                  <c:v>64829</c:v>
                </c:pt>
                <c:pt idx="29">
                  <c:v>66318</c:v>
                </c:pt>
                <c:pt idx="30">
                  <c:v>64345</c:v>
                </c:pt>
                <c:pt idx="31">
                  <c:v>61341</c:v>
                </c:pt>
                <c:pt idx="32">
                  <c:v>67273</c:v>
                </c:pt>
                <c:pt idx="33">
                  <c:v>72411</c:v>
                </c:pt>
                <c:pt idx="34">
                  <c:v>72262</c:v>
                </c:pt>
                <c:pt idx="35">
                  <c:v>72712</c:v>
                </c:pt>
                <c:pt idx="36">
                  <c:v>72628</c:v>
                </c:pt>
                <c:pt idx="37">
                  <c:v>69757</c:v>
                </c:pt>
                <c:pt idx="38">
                  <c:v>67804</c:v>
                </c:pt>
                <c:pt idx="39">
                  <c:v>61770</c:v>
                </c:pt>
                <c:pt idx="40">
                  <c:v>57881</c:v>
                </c:pt>
                <c:pt idx="41">
                  <c:v>50029</c:v>
                </c:pt>
                <c:pt idx="42">
                  <c:v>42819</c:v>
                </c:pt>
                <c:pt idx="43">
                  <c:v>33259</c:v>
                </c:pt>
                <c:pt idx="44">
                  <c:v>26275</c:v>
                </c:pt>
                <c:pt idx="45">
                  <c:v>19865</c:v>
                </c:pt>
                <c:pt idx="46">
                  <c:v>14863</c:v>
                </c:pt>
                <c:pt idx="47">
                  <c:v>10537</c:v>
                </c:pt>
                <c:pt idx="48">
                  <c:v>7245</c:v>
                </c:pt>
                <c:pt idx="49">
                  <c:v>4886</c:v>
                </c:pt>
                <c:pt idx="50">
                  <c:v>3169</c:v>
                </c:pt>
                <c:pt idx="51">
                  <c:v>2046</c:v>
                </c:pt>
                <c:pt idx="52">
                  <c:v>1190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E-41F0-B178-B4A2C9051F41}"/>
            </c:ext>
          </c:extLst>
        </c:ser>
        <c:ser>
          <c:idx val="2"/>
          <c:order val="2"/>
          <c:tx>
            <c:strRef>
              <c:f>'Pyramide retraités'!$G$3</c:f>
              <c:strCache>
                <c:ptCount val="1"/>
                <c:pt idx="0">
                  <c:v>Droits directs servis seuls</c:v>
                </c:pt>
              </c:strCache>
            </c:strRef>
          </c:tx>
          <c:spPr>
            <a:solidFill>
              <a:srgbClr val="0097A9"/>
            </a:solidFill>
            <a:ln>
              <a:solidFill>
                <a:srgbClr val="0097A9"/>
              </a:solidFill>
            </a:ln>
            <a:effectLst/>
          </c:spPr>
          <c:invertIfNegative val="0"/>
          <c:val>
            <c:numRef>
              <c:f>'Pyramide retraités'!$G$4:$G$56</c:f>
              <c:numCache>
                <c:formatCode>General</c:formatCode>
                <c:ptCount val="53"/>
                <c:pt idx="4">
                  <c:v>46</c:v>
                </c:pt>
                <c:pt idx="5">
                  <c:v>126</c:v>
                </c:pt>
                <c:pt idx="6">
                  <c:v>194</c:v>
                </c:pt>
                <c:pt idx="7">
                  <c:v>335</c:v>
                </c:pt>
                <c:pt idx="8">
                  <c:v>505</c:v>
                </c:pt>
                <c:pt idx="9">
                  <c:v>16939</c:v>
                </c:pt>
                <c:pt idx="10">
                  <c:v>41109</c:v>
                </c:pt>
                <c:pt idx="11">
                  <c:v>169338</c:v>
                </c:pt>
                <c:pt idx="12">
                  <c:v>239695</c:v>
                </c:pt>
                <c:pt idx="13">
                  <c:v>260264</c:v>
                </c:pt>
                <c:pt idx="14">
                  <c:v>267596</c:v>
                </c:pt>
                <c:pt idx="15">
                  <c:v>277519</c:v>
                </c:pt>
                <c:pt idx="16">
                  <c:v>305769</c:v>
                </c:pt>
                <c:pt idx="17">
                  <c:v>313688</c:v>
                </c:pt>
                <c:pt idx="18">
                  <c:v>314237</c:v>
                </c:pt>
                <c:pt idx="19">
                  <c:v>307197</c:v>
                </c:pt>
                <c:pt idx="20">
                  <c:v>307951</c:v>
                </c:pt>
                <c:pt idx="21">
                  <c:v>295109</c:v>
                </c:pt>
                <c:pt idx="22">
                  <c:v>296694</c:v>
                </c:pt>
                <c:pt idx="23">
                  <c:v>286350</c:v>
                </c:pt>
                <c:pt idx="24">
                  <c:v>273576</c:v>
                </c:pt>
                <c:pt idx="25">
                  <c:v>257459</c:v>
                </c:pt>
                <c:pt idx="26">
                  <c:v>236708</c:v>
                </c:pt>
                <c:pt idx="27">
                  <c:v>171202</c:v>
                </c:pt>
                <c:pt idx="28">
                  <c:v>159883</c:v>
                </c:pt>
                <c:pt idx="29">
                  <c:v>147106</c:v>
                </c:pt>
                <c:pt idx="30">
                  <c:v>127831</c:v>
                </c:pt>
                <c:pt idx="31">
                  <c:v>108178</c:v>
                </c:pt>
                <c:pt idx="32">
                  <c:v>103401</c:v>
                </c:pt>
                <c:pt idx="33">
                  <c:v>99911</c:v>
                </c:pt>
                <c:pt idx="34">
                  <c:v>89740</c:v>
                </c:pt>
                <c:pt idx="35">
                  <c:v>80706</c:v>
                </c:pt>
                <c:pt idx="36">
                  <c:v>71863</c:v>
                </c:pt>
                <c:pt idx="37">
                  <c:v>62295</c:v>
                </c:pt>
                <c:pt idx="38">
                  <c:v>55176</c:v>
                </c:pt>
                <c:pt idx="39">
                  <c:v>46285</c:v>
                </c:pt>
                <c:pt idx="40">
                  <c:v>40255</c:v>
                </c:pt>
                <c:pt idx="41">
                  <c:v>32485</c:v>
                </c:pt>
                <c:pt idx="42">
                  <c:v>26334</c:v>
                </c:pt>
                <c:pt idx="43">
                  <c:v>19714</c:v>
                </c:pt>
                <c:pt idx="44">
                  <c:v>14978</c:v>
                </c:pt>
                <c:pt idx="45">
                  <c:v>11316</c:v>
                </c:pt>
                <c:pt idx="46">
                  <c:v>8066</c:v>
                </c:pt>
                <c:pt idx="47">
                  <c:v>5743</c:v>
                </c:pt>
                <c:pt idx="48">
                  <c:v>4005</c:v>
                </c:pt>
                <c:pt idx="49">
                  <c:v>2792</c:v>
                </c:pt>
                <c:pt idx="50">
                  <c:v>1815</c:v>
                </c:pt>
                <c:pt idx="51">
                  <c:v>1160</c:v>
                </c:pt>
                <c:pt idx="52">
                  <c:v>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5E-41F0-B178-B4A2C9051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57813216"/>
        <c:axId val="486117784"/>
      </c:barChart>
      <c:catAx>
        <c:axId val="55781321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>
                    <a:solidFill>
                      <a:sysClr val="windowText" lastClr="000000"/>
                    </a:solidFill>
                  </a:rPr>
                  <a:t>Femmes</a:t>
                </a:r>
              </a:p>
            </c:rich>
          </c:tx>
          <c:layout>
            <c:manualLayout>
              <c:xMode val="edge"/>
              <c:yMode val="edge"/>
              <c:x val="0.91896407685881365"/>
              <c:y val="0.34451502890142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none"/>
        <c:minorTickMark val="none"/>
        <c:tickLblPos val="nextTo"/>
        <c:crossAx val="486117784"/>
        <c:crosses val="autoZero"/>
        <c:auto val="1"/>
        <c:lblAlgn val="ctr"/>
        <c:lblOffset val="100"/>
        <c:noMultiLvlLbl val="0"/>
      </c:catAx>
      <c:valAx>
        <c:axId val="486117784"/>
        <c:scaling>
          <c:orientation val="minMax"/>
          <c:max val="4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781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191495799867126"/>
          <c:y val="3.6125847596299346E-2"/>
          <c:w val="0.30702848338247707"/>
          <c:h val="0.393500740028040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402333625693542E-2"/>
          <c:y val="4.6938292776677215E-2"/>
          <c:w val="0.78346883735903472"/>
          <c:h val="0.74576128445686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'Pyramide résidents France'!$D$3</c:f>
              <c:strCache>
                <c:ptCount val="1"/>
                <c:pt idx="0">
                  <c:v>Population française (2)</c:v>
                </c:pt>
              </c:strCache>
            </c:strRef>
          </c:tx>
          <c:spPr>
            <a:solidFill>
              <a:srgbClr val="095AA6"/>
            </a:solidFill>
            <a:ln>
              <a:noFill/>
            </a:ln>
            <a:effectLst/>
          </c:spPr>
          <c:invertIfNegative val="0"/>
          <c:cat>
            <c:numRef>
              <c:f>'Pyramide résidents France'!$A$4:$A$104</c:f>
              <c:numCache>
                <c:formatCode>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'Pyramide résidents France'!$D$4:$D$104</c:f>
              <c:numCache>
                <c:formatCode>0</c:formatCode>
                <c:ptCount val="101"/>
                <c:pt idx="0">
                  <c:v>310704</c:v>
                </c:pt>
                <c:pt idx="1">
                  <c:v>335003</c:v>
                </c:pt>
                <c:pt idx="2">
                  <c:v>343794</c:v>
                </c:pt>
                <c:pt idx="3">
                  <c:v>345671</c:v>
                </c:pt>
                <c:pt idx="4">
                  <c:v>355663</c:v>
                </c:pt>
                <c:pt idx="5">
                  <c:v>362356</c:v>
                </c:pt>
                <c:pt idx="6">
                  <c:v>371940</c:v>
                </c:pt>
                <c:pt idx="7">
                  <c:v>381552</c:v>
                </c:pt>
                <c:pt idx="8">
                  <c:v>392004</c:v>
                </c:pt>
                <c:pt idx="9">
                  <c:v>405092</c:v>
                </c:pt>
                <c:pt idx="10">
                  <c:v>406458</c:v>
                </c:pt>
                <c:pt idx="11">
                  <c:v>413392</c:v>
                </c:pt>
                <c:pt idx="12">
                  <c:v>416475</c:v>
                </c:pt>
                <c:pt idx="13">
                  <c:v>426894</c:v>
                </c:pt>
                <c:pt idx="14">
                  <c:v>421371</c:v>
                </c:pt>
                <c:pt idx="15">
                  <c:v>423191</c:v>
                </c:pt>
                <c:pt idx="16">
                  <c:v>420959</c:v>
                </c:pt>
                <c:pt idx="17">
                  <c:v>421805</c:v>
                </c:pt>
                <c:pt idx="18">
                  <c:v>407855</c:v>
                </c:pt>
                <c:pt idx="19">
                  <c:v>397885</c:v>
                </c:pt>
                <c:pt idx="20">
                  <c:v>387030</c:v>
                </c:pt>
                <c:pt idx="21">
                  <c:v>387421</c:v>
                </c:pt>
                <c:pt idx="22">
                  <c:v>388545</c:v>
                </c:pt>
                <c:pt idx="23">
                  <c:v>396467</c:v>
                </c:pt>
                <c:pt idx="24">
                  <c:v>377361</c:v>
                </c:pt>
                <c:pt idx="25">
                  <c:v>377867</c:v>
                </c:pt>
                <c:pt idx="26">
                  <c:v>374506</c:v>
                </c:pt>
                <c:pt idx="27">
                  <c:v>381086</c:v>
                </c:pt>
                <c:pt idx="28">
                  <c:v>382519</c:v>
                </c:pt>
                <c:pt idx="29">
                  <c:v>381889</c:v>
                </c:pt>
                <c:pt idx="30">
                  <c:v>384602</c:v>
                </c:pt>
                <c:pt idx="31">
                  <c:v>403822</c:v>
                </c:pt>
                <c:pt idx="32">
                  <c:v>411146</c:v>
                </c:pt>
                <c:pt idx="33">
                  <c:v>421317</c:v>
                </c:pt>
                <c:pt idx="34">
                  <c:v>424855</c:v>
                </c:pt>
                <c:pt idx="35">
                  <c:v>433878</c:v>
                </c:pt>
                <c:pt idx="36">
                  <c:v>433853</c:v>
                </c:pt>
                <c:pt idx="37">
                  <c:v>440104</c:v>
                </c:pt>
                <c:pt idx="38">
                  <c:v>438837</c:v>
                </c:pt>
                <c:pt idx="39">
                  <c:v>433797</c:v>
                </c:pt>
                <c:pt idx="40">
                  <c:v>427876</c:v>
                </c:pt>
                <c:pt idx="41">
                  <c:v>451268</c:v>
                </c:pt>
                <c:pt idx="42">
                  <c:v>451632</c:v>
                </c:pt>
                <c:pt idx="43">
                  <c:v>458455</c:v>
                </c:pt>
                <c:pt idx="44">
                  <c:v>431089</c:v>
                </c:pt>
                <c:pt idx="45">
                  <c:v>418769</c:v>
                </c:pt>
                <c:pt idx="46">
                  <c:v>417605</c:v>
                </c:pt>
                <c:pt idx="47">
                  <c:v>405322</c:v>
                </c:pt>
                <c:pt idx="48">
                  <c:v>418002</c:v>
                </c:pt>
                <c:pt idx="49">
                  <c:v>438101</c:v>
                </c:pt>
                <c:pt idx="50">
                  <c:v>458915</c:v>
                </c:pt>
                <c:pt idx="51">
                  <c:v>467304</c:v>
                </c:pt>
                <c:pt idx="52">
                  <c:v>464717</c:v>
                </c:pt>
                <c:pt idx="53">
                  <c:v>456139</c:v>
                </c:pt>
                <c:pt idx="54">
                  <c:v>450348</c:v>
                </c:pt>
                <c:pt idx="55">
                  <c:v>447113</c:v>
                </c:pt>
                <c:pt idx="56">
                  <c:v>444618</c:v>
                </c:pt>
                <c:pt idx="57">
                  <c:v>455891</c:v>
                </c:pt>
                <c:pt idx="58">
                  <c:v>456991</c:v>
                </c:pt>
                <c:pt idx="59">
                  <c:v>463079</c:v>
                </c:pt>
                <c:pt idx="60">
                  <c:v>457000</c:v>
                </c:pt>
                <c:pt idx="61">
                  <c:v>441032</c:v>
                </c:pt>
                <c:pt idx="62">
                  <c:v>441425</c:v>
                </c:pt>
                <c:pt idx="63">
                  <c:v>438537</c:v>
                </c:pt>
                <c:pt idx="64">
                  <c:v>435940</c:v>
                </c:pt>
                <c:pt idx="65">
                  <c:v>424319</c:v>
                </c:pt>
                <c:pt idx="66">
                  <c:v>421920</c:v>
                </c:pt>
                <c:pt idx="67">
                  <c:v>419258</c:v>
                </c:pt>
                <c:pt idx="68">
                  <c:v>415014</c:v>
                </c:pt>
                <c:pt idx="69">
                  <c:v>409854</c:v>
                </c:pt>
                <c:pt idx="70">
                  <c:v>401251</c:v>
                </c:pt>
                <c:pt idx="71">
                  <c:v>407154</c:v>
                </c:pt>
                <c:pt idx="72">
                  <c:v>392322</c:v>
                </c:pt>
                <c:pt idx="73">
                  <c:v>403279</c:v>
                </c:pt>
                <c:pt idx="74">
                  <c:v>394896</c:v>
                </c:pt>
                <c:pt idx="75">
                  <c:v>389138</c:v>
                </c:pt>
                <c:pt idx="76">
                  <c:v>377489</c:v>
                </c:pt>
                <c:pt idx="77">
                  <c:v>354091</c:v>
                </c:pt>
                <c:pt idx="78">
                  <c:v>263735</c:v>
                </c:pt>
                <c:pt idx="79">
                  <c:v>254305</c:v>
                </c:pt>
                <c:pt idx="80">
                  <c:v>244178</c:v>
                </c:pt>
                <c:pt idx="81">
                  <c:v>223022</c:v>
                </c:pt>
                <c:pt idx="82">
                  <c:v>194279</c:v>
                </c:pt>
                <c:pt idx="83">
                  <c:v>196339</c:v>
                </c:pt>
                <c:pt idx="84">
                  <c:v>202713</c:v>
                </c:pt>
                <c:pt idx="85">
                  <c:v>191566</c:v>
                </c:pt>
                <c:pt idx="86">
                  <c:v>181346</c:v>
                </c:pt>
                <c:pt idx="87">
                  <c:v>174010</c:v>
                </c:pt>
                <c:pt idx="88">
                  <c:v>159019</c:v>
                </c:pt>
                <c:pt idx="89">
                  <c:v>149105</c:v>
                </c:pt>
                <c:pt idx="90">
                  <c:v>131047</c:v>
                </c:pt>
                <c:pt idx="91">
                  <c:v>120062</c:v>
                </c:pt>
                <c:pt idx="92">
                  <c:v>102196</c:v>
                </c:pt>
                <c:pt idx="93">
                  <c:v>85317</c:v>
                </c:pt>
                <c:pt idx="94">
                  <c:v>66549</c:v>
                </c:pt>
                <c:pt idx="95">
                  <c:v>53312</c:v>
                </c:pt>
                <c:pt idx="96">
                  <c:v>40731</c:v>
                </c:pt>
                <c:pt idx="97">
                  <c:v>31067</c:v>
                </c:pt>
                <c:pt idx="98">
                  <c:v>21990</c:v>
                </c:pt>
                <c:pt idx="99">
                  <c:v>14684</c:v>
                </c:pt>
                <c:pt idx="100">
                  <c:v>26997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5-4080-B40D-92CCB1787BAA}"/>
            </c:ext>
          </c:extLst>
        </c:ser>
        <c:ser>
          <c:idx val="1"/>
          <c:order val="1"/>
          <c:tx>
            <c:strRef>
              <c:f>'Pyramide résidents France'!$E$3</c:f>
              <c:strCache>
                <c:ptCount val="1"/>
                <c:pt idx="0">
                  <c:v>Retraités du régime général (1)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numRef>
              <c:f>'Pyramide résidents France'!$A$4:$A$104</c:f>
              <c:numCache>
                <c:formatCode>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'Pyramide résidents France'!$E$4:$E$104</c:f>
              <c:numCache>
                <c:formatCode>0</c:formatCode>
                <c:ptCount val="101"/>
                <c:pt idx="51">
                  <c:v>24</c:v>
                </c:pt>
                <c:pt idx="52">
                  <c:v>77</c:v>
                </c:pt>
                <c:pt idx="53">
                  <c:v>130</c:v>
                </c:pt>
                <c:pt idx="54">
                  <c:v>238</c:v>
                </c:pt>
                <c:pt idx="55">
                  <c:v>3393</c:v>
                </c:pt>
                <c:pt idx="56">
                  <c:v>6482</c:v>
                </c:pt>
                <c:pt idx="57">
                  <c:v>8917</c:v>
                </c:pt>
                <c:pt idx="58">
                  <c:v>11005</c:v>
                </c:pt>
                <c:pt idx="59">
                  <c:v>13722</c:v>
                </c:pt>
                <c:pt idx="60">
                  <c:v>32844</c:v>
                </c:pt>
                <c:pt idx="61">
                  <c:v>59952</c:v>
                </c:pt>
                <c:pt idx="62">
                  <c:v>191412</c:v>
                </c:pt>
                <c:pt idx="63">
                  <c:v>265300</c:v>
                </c:pt>
                <c:pt idx="64">
                  <c:v>288826</c:v>
                </c:pt>
                <c:pt idx="65">
                  <c:v>298771</c:v>
                </c:pt>
                <c:pt idx="66">
                  <c:v>312406</c:v>
                </c:pt>
                <c:pt idx="67">
                  <c:v>342083</c:v>
                </c:pt>
                <c:pt idx="68">
                  <c:v>352955</c:v>
                </c:pt>
                <c:pt idx="69">
                  <c:v>356463</c:v>
                </c:pt>
                <c:pt idx="70">
                  <c:v>351827</c:v>
                </c:pt>
                <c:pt idx="71">
                  <c:v>356209</c:v>
                </c:pt>
                <c:pt idx="72">
                  <c:v>345570</c:v>
                </c:pt>
                <c:pt idx="73">
                  <c:v>352681</c:v>
                </c:pt>
                <c:pt idx="74">
                  <c:v>344972</c:v>
                </c:pt>
                <c:pt idx="75">
                  <c:v>335482</c:v>
                </c:pt>
                <c:pt idx="76">
                  <c:v>322964</c:v>
                </c:pt>
                <c:pt idx="77">
                  <c:v>304588</c:v>
                </c:pt>
                <c:pt idx="78">
                  <c:v>226284</c:v>
                </c:pt>
                <c:pt idx="79">
                  <c:v>217138</c:v>
                </c:pt>
                <c:pt idx="80">
                  <c:v>206825</c:v>
                </c:pt>
                <c:pt idx="81">
                  <c:v>187139</c:v>
                </c:pt>
                <c:pt idx="82">
                  <c:v>165433</c:v>
                </c:pt>
                <c:pt idx="83">
                  <c:v>167157</c:v>
                </c:pt>
                <c:pt idx="84">
                  <c:v>170839</c:v>
                </c:pt>
                <c:pt idx="85">
                  <c:v>161446</c:v>
                </c:pt>
                <c:pt idx="86">
                  <c:v>153998</c:v>
                </c:pt>
                <c:pt idx="87">
                  <c:v>146360</c:v>
                </c:pt>
                <c:pt idx="88">
                  <c:v>134945</c:v>
                </c:pt>
                <c:pt idx="89">
                  <c:v>126785</c:v>
                </c:pt>
                <c:pt idx="90">
                  <c:v>112235</c:v>
                </c:pt>
                <c:pt idx="91">
                  <c:v>103041</c:v>
                </c:pt>
                <c:pt idx="92">
                  <c:v>87792</c:v>
                </c:pt>
                <c:pt idx="93">
                  <c:v>74452</c:v>
                </c:pt>
                <c:pt idx="94">
                  <c:v>57555</c:v>
                </c:pt>
                <c:pt idx="95">
                  <c:v>45624</c:v>
                </c:pt>
                <c:pt idx="96">
                  <c:v>34965</c:v>
                </c:pt>
                <c:pt idx="97">
                  <c:v>26125</c:v>
                </c:pt>
                <c:pt idx="98">
                  <c:v>18803</c:v>
                </c:pt>
                <c:pt idx="99">
                  <c:v>12931</c:v>
                </c:pt>
                <c:pt idx="100">
                  <c:v>22386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A5-4080-B40D-92CCB1787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4603744"/>
        <c:axId val="624604072"/>
      </c:barChart>
      <c:catAx>
        <c:axId val="624603744"/>
        <c:scaling>
          <c:orientation val="minMax"/>
        </c:scaling>
        <c:delete val="1"/>
        <c:axPos val="l"/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solidFill>
                      <a:sysClr val="windowText" lastClr="000000"/>
                    </a:solidFill>
                  </a:rPr>
                  <a:t>Femmes</a:t>
                </a:r>
              </a:p>
            </c:rich>
          </c:tx>
          <c:layout>
            <c:manualLayout>
              <c:xMode val="edge"/>
              <c:yMode val="edge"/>
              <c:x val="0.34424526721393867"/>
              <c:y val="4.85327163596582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crossAx val="624604072"/>
        <c:crosses val="autoZero"/>
        <c:auto val="1"/>
        <c:lblAlgn val="ctr"/>
        <c:lblOffset val="100"/>
        <c:noMultiLvlLbl val="0"/>
      </c:catAx>
      <c:valAx>
        <c:axId val="624604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4603744"/>
        <c:crosses val="autoZero"/>
        <c:crossBetween val="between"/>
        <c:minorUnit val="5000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5420456673203708"/>
          <c:y val="0.88793427160639837"/>
          <c:w val="0.42459012085316622"/>
          <c:h val="7.9208923449927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53497361848801"/>
          <c:y val="5.8401818744668363E-2"/>
          <c:w val="0.72231944463137721"/>
          <c:h val="0.725337897937943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'Pyramide résidents France'!$B$3</c:f>
              <c:strCache>
                <c:ptCount val="1"/>
                <c:pt idx="0">
                  <c:v>Population française (2)</c:v>
                </c:pt>
              </c:strCache>
            </c:strRef>
          </c:tx>
          <c:spPr>
            <a:solidFill>
              <a:srgbClr val="095AA6"/>
            </a:solidFill>
            <a:ln>
              <a:solidFill>
                <a:srgbClr val="095AA6"/>
              </a:solidFill>
            </a:ln>
            <a:effectLst/>
          </c:spPr>
          <c:invertIfNegative val="0"/>
          <c:cat>
            <c:numRef>
              <c:f>'Pyramide résidents France'!$A$4:$A$103</c:f>
              <c:numCache>
                <c:formatCode>0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'Pyramide résidents France'!$B$4:$B$103</c:f>
              <c:numCache>
                <c:formatCode>0</c:formatCode>
                <c:ptCount val="100"/>
                <c:pt idx="0">
                  <c:v>324842</c:v>
                </c:pt>
                <c:pt idx="1">
                  <c:v>350041</c:v>
                </c:pt>
                <c:pt idx="2">
                  <c:v>359212</c:v>
                </c:pt>
                <c:pt idx="3">
                  <c:v>358872</c:v>
                </c:pt>
                <c:pt idx="4">
                  <c:v>374866</c:v>
                </c:pt>
                <c:pt idx="5">
                  <c:v>380519</c:v>
                </c:pt>
                <c:pt idx="6">
                  <c:v>389513</c:v>
                </c:pt>
                <c:pt idx="7">
                  <c:v>401603</c:v>
                </c:pt>
                <c:pt idx="8">
                  <c:v>411899</c:v>
                </c:pt>
                <c:pt idx="9">
                  <c:v>422356</c:v>
                </c:pt>
                <c:pt idx="10">
                  <c:v>425647</c:v>
                </c:pt>
                <c:pt idx="11">
                  <c:v>434487</c:v>
                </c:pt>
                <c:pt idx="12">
                  <c:v>436608</c:v>
                </c:pt>
                <c:pt idx="13">
                  <c:v>447448</c:v>
                </c:pt>
                <c:pt idx="14">
                  <c:v>444476</c:v>
                </c:pt>
                <c:pt idx="15">
                  <c:v>449933</c:v>
                </c:pt>
                <c:pt idx="16">
                  <c:v>444271</c:v>
                </c:pt>
                <c:pt idx="17">
                  <c:v>450137</c:v>
                </c:pt>
                <c:pt idx="18">
                  <c:v>436299</c:v>
                </c:pt>
                <c:pt idx="19">
                  <c:v>425183</c:v>
                </c:pt>
                <c:pt idx="20">
                  <c:v>409836</c:v>
                </c:pt>
                <c:pt idx="21">
                  <c:v>406290</c:v>
                </c:pt>
                <c:pt idx="22">
                  <c:v>408176</c:v>
                </c:pt>
                <c:pt idx="23">
                  <c:v>411908</c:v>
                </c:pt>
                <c:pt idx="24">
                  <c:v>387894</c:v>
                </c:pt>
                <c:pt idx="25">
                  <c:v>382678</c:v>
                </c:pt>
                <c:pt idx="26">
                  <c:v>376992</c:v>
                </c:pt>
                <c:pt idx="27">
                  <c:v>379187</c:v>
                </c:pt>
                <c:pt idx="28">
                  <c:v>379211</c:v>
                </c:pt>
                <c:pt idx="29">
                  <c:v>369244</c:v>
                </c:pt>
                <c:pt idx="30">
                  <c:v>374103</c:v>
                </c:pt>
                <c:pt idx="31">
                  <c:v>390382</c:v>
                </c:pt>
                <c:pt idx="32">
                  <c:v>397806</c:v>
                </c:pt>
                <c:pt idx="33">
                  <c:v>409770</c:v>
                </c:pt>
                <c:pt idx="34">
                  <c:v>407992</c:v>
                </c:pt>
                <c:pt idx="35">
                  <c:v>413926</c:v>
                </c:pt>
                <c:pt idx="36">
                  <c:v>410461</c:v>
                </c:pt>
                <c:pt idx="37">
                  <c:v>416506</c:v>
                </c:pt>
                <c:pt idx="38">
                  <c:v>414834</c:v>
                </c:pt>
                <c:pt idx="39">
                  <c:v>410016</c:v>
                </c:pt>
                <c:pt idx="40">
                  <c:v>405045</c:v>
                </c:pt>
                <c:pt idx="41">
                  <c:v>429740</c:v>
                </c:pt>
                <c:pt idx="42">
                  <c:v>430624</c:v>
                </c:pt>
                <c:pt idx="43">
                  <c:v>435445</c:v>
                </c:pt>
                <c:pt idx="44">
                  <c:v>411536</c:v>
                </c:pt>
                <c:pt idx="45">
                  <c:v>404420</c:v>
                </c:pt>
                <c:pt idx="46">
                  <c:v>406457</c:v>
                </c:pt>
                <c:pt idx="47">
                  <c:v>396341</c:v>
                </c:pt>
                <c:pt idx="48">
                  <c:v>407594</c:v>
                </c:pt>
                <c:pt idx="49">
                  <c:v>428719</c:v>
                </c:pt>
                <c:pt idx="50">
                  <c:v>447511</c:v>
                </c:pt>
                <c:pt idx="51">
                  <c:v>460139</c:v>
                </c:pt>
                <c:pt idx="52">
                  <c:v>455588</c:v>
                </c:pt>
                <c:pt idx="53">
                  <c:v>443080</c:v>
                </c:pt>
                <c:pt idx="54">
                  <c:v>434873</c:v>
                </c:pt>
                <c:pt idx="55">
                  <c:v>427058</c:v>
                </c:pt>
                <c:pt idx="56">
                  <c:v>427268</c:v>
                </c:pt>
                <c:pt idx="57">
                  <c:v>435307</c:v>
                </c:pt>
                <c:pt idx="58">
                  <c:v>433474</c:v>
                </c:pt>
                <c:pt idx="59">
                  <c:v>436277</c:v>
                </c:pt>
                <c:pt idx="60">
                  <c:v>428969</c:v>
                </c:pt>
                <c:pt idx="61">
                  <c:v>411563</c:v>
                </c:pt>
                <c:pt idx="62">
                  <c:v>408745</c:v>
                </c:pt>
                <c:pt idx="63">
                  <c:v>402480</c:v>
                </c:pt>
                <c:pt idx="64">
                  <c:v>396152</c:v>
                </c:pt>
                <c:pt idx="65">
                  <c:v>382623</c:v>
                </c:pt>
                <c:pt idx="66">
                  <c:v>376976</c:v>
                </c:pt>
                <c:pt idx="67">
                  <c:v>368247</c:v>
                </c:pt>
                <c:pt idx="68">
                  <c:v>359034</c:v>
                </c:pt>
                <c:pt idx="69">
                  <c:v>354061</c:v>
                </c:pt>
                <c:pt idx="70">
                  <c:v>343352</c:v>
                </c:pt>
                <c:pt idx="71">
                  <c:v>344622</c:v>
                </c:pt>
                <c:pt idx="72">
                  <c:v>332116</c:v>
                </c:pt>
                <c:pt idx="73">
                  <c:v>340702</c:v>
                </c:pt>
                <c:pt idx="74">
                  <c:v>328295</c:v>
                </c:pt>
                <c:pt idx="75">
                  <c:v>323670</c:v>
                </c:pt>
                <c:pt idx="76">
                  <c:v>309764</c:v>
                </c:pt>
                <c:pt idx="77">
                  <c:v>285960</c:v>
                </c:pt>
                <c:pt idx="78">
                  <c:v>209353</c:v>
                </c:pt>
                <c:pt idx="79">
                  <c:v>198191</c:v>
                </c:pt>
                <c:pt idx="80">
                  <c:v>187350</c:v>
                </c:pt>
                <c:pt idx="81">
                  <c:v>167050</c:v>
                </c:pt>
                <c:pt idx="82">
                  <c:v>141387</c:v>
                </c:pt>
                <c:pt idx="83">
                  <c:v>139340</c:v>
                </c:pt>
                <c:pt idx="84">
                  <c:v>134894</c:v>
                </c:pt>
                <c:pt idx="85">
                  <c:v>123648</c:v>
                </c:pt>
                <c:pt idx="86">
                  <c:v>111253</c:v>
                </c:pt>
                <c:pt idx="87">
                  <c:v>101899</c:v>
                </c:pt>
                <c:pt idx="88">
                  <c:v>85952</c:v>
                </c:pt>
                <c:pt idx="89">
                  <c:v>76201</c:v>
                </c:pt>
                <c:pt idx="90">
                  <c:v>62442</c:v>
                </c:pt>
                <c:pt idx="91">
                  <c:v>53601</c:v>
                </c:pt>
                <c:pt idx="92">
                  <c:v>42440</c:v>
                </c:pt>
                <c:pt idx="93">
                  <c:v>32214</c:v>
                </c:pt>
                <c:pt idx="94">
                  <c:v>22916</c:v>
                </c:pt>
                <c:pt idx="95">
                  <c:v>16688</c:v>
                </c:pt>
                <c:pt idx="96">
                  <c:v>11106</c:v>
                </c:pt>
                <c:pt idx="97">
                  <c:v>7851</c:v>
                </c:pt>
                <c:pt idx="98">
                  <c:v>4959</c:v>
                </c:pt>
                <c:pt idx="99">
                  <c:v>3112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7-49CE-9CD0-536DF4C2FF45}"/>
            </c:ext>
          </c:extLst>
        </c:ser>
        <c:ser>
          <c:idx val="1"/>
          <c:order val="1"/>
          <c:tx>
            <c:strRef>
              <c:f>'Pyramide résidents France'!$C$3</c:f>
              <c:strCache>
                <c:ptCount val="1"/>
                <c:pt idx="0">
                  <c:v>Retraités du régime général (1)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numRef>
              <c:f>'Pyramide résidents France'!$A$4:$A$103</c:f>
              <c:numCache>
                <c:formatCode>0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'Pyramide résidents France'!$C$4:$C$103</c:f>
              <c:numCache>
                <c:formatCode>0</c:formatCode>
                <c:ptCount val="100"/>
                <c:pt idx="51">
                  <c:v>1</c:v>
                </c:pt>
                <c:pt idx="52">
                  <c:v>6</c:v>
                </c:pt>
                <c:pt idx="53">
                  <c:v>8</c:v>
                </c:pt>
                <c:pt idx="54">
                  <c:v>12</c:v>
                </c:pt>
                <c:pt idx="55">
                  <c:v>311</c:v>
                </c:pt>
                <c:pt idx="56">
                  <c:v>796</c:v>
                </c:pt>
                <c:pt idx="57">
                  <c:v>1124</c:v>
                </c:pt>
                <c:pt idx="58">
                  <c:v>1497</c:v>
                </c:pt>
                <c:pt idx="59">
                  <c:v>2218</c:v>
                </c:pt>
                <c:pt idx="60">
                  <c:v>46636</c:v>
                </c:pt>
                <c:pt idx="61">
                  <c:v>89828</c:v>
                </c:pt>
                <c:pt idx="62">
                  <c:v>187608</c:v>
                </c:pt>
                <c:pt idx="63">
                  <c:v>240446</c:v>
                </c:pt>
                <c:pt idx="64">
                  <c:v>260890</c:v>
                </c:pt>
                <c:pt idx="65">
                  <c:v>271305</c:v>
                </c:pt>
                <c:pt idx="66">
                  <c:v>282964</c:v>
                </c:pt>
                <c:pt idx="67">
                  <c:v>300961</c:v>
                </c:pt>
                <c:pt idx="68">
                  <c:v>307529</c:v>
                </c:pt>
                <c:pt idx="69">
                  <c:v>310803</c:v>
                </c:pt>
                <c:pt idx="70">
                  <c:v>304406</c:v>
                </c:pt>
                <c:pt idx="71">
                  <c:v>307085</c:v>
                </c:pt>
                <c:pt idx="72">
                  <c:v>295748</c:v>
                </c:pt>
                <c:pt idx="73">
                  <c:v>301674</c:v>
                </c:pt>
                <c:pt idx="74">
                  <c:v>290642</c:v>
                </c:pt>
                <c:pt idx="75">
                  <c:v>282612</c:v>
                </c:pt>
                <c:pt idx="76">
                  <c:v>268358</c:v>
                </c:pt>
                <c:pt idx="77">
                  <c:v>248598</c:v>
                </c:pt>
                <c:pt idx="78">
                  <c:v>182294</c:v>
                </c:pt>
                <c:pt idx="79">
                  <c:v>172076</c:v>
                </c:pt>
                <c:pt idx="80">
                  <c:v>161391</c:v>
                </c:pt>
                <c:pt idx="81">
                  <c:v>142533</c:v>
                </c:pt>
                <c:pt idx="82">
                  <c:v>121857</c:v>
                </c:pt>
                <c:pt idx="83">
                  <c:v>117851</c:v>
                </c:pt>
                <c:pt idx="84">
                  <c:v>114228</c:v>
                </c:pt>
                <c:pt idx="85">
                  <c:v>103729</c:v>
                </c:pt>
                <c:pt idx="86">
                  <c:v>92761</c:v>
                </c:pt>
                <c:pt idx="87">
                  <c:v>83366</c:v>
                </c:pt>
                <c:pt idx="88">
                  <c:v>71647</c:v>
                </c:pt>
                <c:pt idx="89">
                  <c:v>63233</c:v>
                </c:pt>
                <c:pt idx="90">
                  <c:v>51837</c:v>
                </c:pt>
                <c:pt idx="91">
                  <c:v>44037</c:v>
                </c:pt>
                <c:pt idx="92">
                  <c:v>34829</c:v>
                </c:pt>
                <c:pt idx="93">
                  <c:v>27267</c:v>
                </c:pt>
                <c:pt idx="94">
                  <c:v>19078</c:v>
                </c:pt>
                <c:pt idx="95">
                  <c:v>13977</c:v>
                </c:pt>
                <c:pt idx="96">
                  <c:v>9629</c:v>
                </c:pt>
                <c:pt idx="97">
                  <c:v>6420</c:v>
                </c:pt>
                <c:pt idx="98">
                  <c:v>4287</c:v>
                </c:pt>
                <c:pt idx="99">
                  <c:v>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7-49CE-9CD0-536DF4C2F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8081560"/>
        <c:axId val="468082872"/>
      </c:barChart>
      <c:catAx>
        <c:axId val="468081560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solidFill>
                      <a:sysClr val="windowText" lastClr="000000"/>
                    </a:solidFill>
                  </a:rPr>
                  <a:t>Hommes</a:t>
                </a:r>
              </a:p>
            </c:rich>
          </c:tx>
          <c:layout>
            <c:manualLayout>
              <c:xMode val="edge"/>
              <c:yMode val="edge"/>
              <c:x val="0.46778832565274564"/>
              <c:y val="7.02851039295112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8082872"/>
        <c:crosses val="autoZero"/>
        <c:auto val="1"/>
        <c:lblAlgn val="ctr"/>
        <c:lblOffset val="100"/>
        <c:tickLblSkip val="5"/>
        <c:tickMarkSkip val="6"/>
        <c:noMultiLvlLbl val="0"/>
      </c:catAx>
      <c:valAx>
        <c:axId val="46808287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808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32177369148044777"/>
          <c:y val="0.89262810088406608"/>
          <c:w val="0.53135905242529302"/>
          <c:h val="7.9208923449927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8901782014088"/>
          <c:y val="4.2194022130302773E-2"/>
          <c:w val="0.85590438167662874"/>
          <c:h val="0.75324761619987379"/>
        </c:manualLayout>
      </c:layout>
      <c:lineChart>
        <c:grouping val="standard"/>
        <c:varyColors val="0"/>
        <c:ser>
          <c:idx val="0"/>
          <c:order val="0"/>
          <c:tx>
            <c:v>Droits directs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3.5087719298245615E-3"/>
                  <c:y val="4.0747021599486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AA-47E0-A297-92A1EA1D6AD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A-47E0-A297-92A1EA1D6AD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AA-47E0-A297-92A1EA1D6AD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AA-47E0-A297-92A1EA1D6AD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AA-47E0-A297-92A1EA1D6AD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AA-47E0-A297-92A1EA1D6AD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AA-47E0-A297-92A1EA1D6AD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AA-47E0-A297-92A1EA1D6AD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AA-47E0-A297-92A1EA1D6AD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AA-47E0-A297-92A1EA1D6AD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AA-47E0-A297-92A1EA1D6AD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AA-47E0-A297-92A1EA1D6AD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8AA-47E0-A297-92A1EA1D6AD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AA-47E0-A297-92A1EA1D6AD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AA-47E0-A297-92A1EA1D6AD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AA-47E0-A297-92A1EA1D6AD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AA-47E0-A297-92A1EA1D6AD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AA-47E0-A297-92A1EA1D6AD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8AA-47E0-A297-92A1EA1D6AD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8AA-47E0-A297-92A1EA1D6AD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8AA-47E0-A297-92A1EA1D6AD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8AA-47E0-A297-92A1EA1D6AD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8AA-47E0-A297-92A1EA1D6AD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8AA-47E0-A297-92A1EA1D6ADA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8AA-47E0-A297-92A1EA1D6ADA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8AA-47E0-A297-92A1EA1D6ADA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8AA-47E0-A297-92A1EA1D6AD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8AA-47E0-A297-92A1EA1D6ADA}"/>
                </c:ext>
              </c:extLst>
            </c:dLbl>
            <c:dLbl>
              <c:idx val="28"/>
              <c:layout>
                <c:manualLayout>
                  <c:x val="0"/>
                  <c:y val="3.3955851332905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8AA-47E0-A297-92A1EA1D6ADA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8AA-47E0-A297-92A1EA1D6ADA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8AA-47E0-A297-92A1EA1D6ADA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8AA-47E0-A297-92A1EA1D6AD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8AA-47E0-A297-92A1EA1D6ADA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8AA-47E0-A297-92A1EA1D6ADA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8AA-47E0-A297-92A1EA1D6ADA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8AA-47E0-A297-92A1EA1D6ADA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8AA-47E0-A297-92A1EA1D6ADA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8AA-47E0-A297-92A1EA1D6ADA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8AA-47E0-A297-92A1EA1D6ADA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8AA-47E0-A297-92A1EA1D6ADA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8AA-47E0-A297-92A1EA1D6ADA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8AA-47E0-A297-92A1EA1D6ADA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8AA-47E0-A297-92A1EA1D6ADA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8AA-47E0-A297-92A1EA1D6ADA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8AA-47E0-A297-92A1EA1D6ADA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8AA-47E0-A297-92A1EA1D6ADA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8AA-47E0-A297-92A1EA1D6ADA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8AA-47E0-A297-92A1EA1D6ADA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1049855054451314E-2"/>
                      <c:h val="6.53523407636677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0-28AA-47E0-A297-92A1EA1D6ADA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8AA-47E0-A297-92A1EA1D6A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0"/>
              <c:pt idx="0">
                <c:v>1974</c:v>
              </c:pt>
              <c:pt idx="1">
                <c:v>1975</c:v>
              </c:pt>
              <c:pt idx="2">
                <c:v>1976</c:v>
              </c:pt>
              <c:pt idx="3">
                <c:v>1977</c:v>
              </c:pt>
              <c:pt idx="4">
                <c:v>1978</c:v>
              </c:pt>
              <c:pt idx="5">
                <c:v>1979</c:v>
              </c:pt>
              <c:pt idx="6">
                <c:v>1980</c:v>
              </c:pt>
              <c:pt idx="7">
                <c:v>1981</c:v>
              </c:pt>
              <c:pt idx="8">
                <c:v>1982</c:v>
              </c:pt>
              <c:pt idx="9">
                <c:v>1983</c:v>
              </c:pt>
              <c:pt idx="10">
                <c:v>1984</c:v>
              </c:pt>
              <c:pt idx="11">
                <c:v>1985</c:v>
              </c:pt>
              <c:pt idx="12">
                <c:v>1986</c:v>
              </c:pt>
              <c:pt idx="13">
                <c:v>1987</c:v>
              </c:pt>
              <c:pt idx="14">
                <c:v>1988</c:v>
              </c:pt>
              <c:pt idx="15">
                <c:v>1989</c:v>
              </c:pt>
              <c:pt idx="16">
                <c:v>1990</c:v>
              </c:pt>
              <c:pt idx="17">
                <c:v>1991</c:v>
              </c:pt>
              <c:pt idx="18">
                <c:v>1992</c:v>
              </c:pt>
              <c:pt idx="19">
                <c:v>1993</c:v>
              </c:pt>
              <c:pt idx="20">
                <c:v>1994</c:v>
              </c:pt>
              <c:pt idx="21">
                <c:v>1995</c:v>
              </c:pt>
              <c:pt idx="22">
                <c:v>1996</c:v>
              </c:pt>
              <c:pt idx="23">
                <c:v>1997</c:v>
              </c:pt>
              <c:pt idx="24">
                <c:v>1998</c:v>
              </c:pt>
              <c:pt idx="25">
                <c:v>1999</c:v>
              </c:pt>
              <c:pt idx="26">
                <c:v>2000</c:v>
              </c:pt>
              <c:pt idx="27">
                <c:v>2001</c:v>
              </c:pt>
              <c:pt idx="28">
                <c:v>2002</c:v>
              </c:pt>
              <c:pt idx="29">
                <c:v>2003</c:v>
              </c:pt>
              <c:pt idx="30">
                <c:v>2004</c:v>
              </c:pt>
              <c:pt idx="31">
                <c:v>2005</c:v>
              </c:pt>
              <c:pt idx="32">
                <c:v>2006</c:v>
              </c:pt>
              <c:pt idx="33">
                <c:v>2007</c:v>
              </c:pt>
              <c:pt idx="34">
                <c:v>2008</c:v>
              </c:pt>
              <c:pt idx="35">
                <c:v>2009</c:v>
              </c:pt>
              <c:pt idx="36">
                <c:v>2010</c:v>
              </c:pt>
              <c:pt idx="37">
                <c:v>2011</c:v>
              </c:pt>
              <c:pt idx="38">
                <c:v>2012</c:v>
              </c:pt>
              <c:pt idx="39">
                <c:v>2013</c:v>
              </c:pt>
              <c:pt idx="40">
                <c:v>2014</c:v>
              </c:pt>
              <c:pt idx="41">
                <c:v>2015</c:v>
              </c:pt>
              <c:pt idx="42">
                <c:v>2016</c:v>
              </c:pt>
              <c:pt idx="43">
                <c:v>2017</c:v>
              </c:pt>
              <c:pt idx="44">
                <c:v>2018</c:v>
              </c:pt>
              <c:pt idx="45">
                <c:v>2019*</c:v>
              </c:pt>
              <c:pt idx="46">
                <c:v>2020</c:v>
              </c:pt>
              <c:pt idx="47">
                <c:v>2021</c:v>
              </c:pt>
              <c:pt idx="48">
                <c:v>2022</c:v>
              </c:pt>
              <c:pt idx="49">
                <c:v>2023</c:v>
              </c:pt>
            </c:strLit>
          </c:cat>
          <c:val>
            <c:numLit>
              <c:formatCode>0.0</c:formatCode>
              <c:ptCount val="50"/>
              <c:pt idx="0">
                <c:v>71.58</c:v>
              </c:pt>
              <c:pt idx="1">
                <c:v>71.430000000000007</c:v>
              </c:pt>
              <c:pt idx="2">
                <c:v>71.430000000000007</c:v>
              </c:pt>
              <c:pt idx="3">
                <c:v>71.5</c:v>
              </c:pt>
              <c:pt idx="4">
                <c:v>71.63</c:v>
              </c:pt>
              <c:pt idx="5">
                <c:v>71.81</c:v>
              </c:pt>
              <c:pt idx="6">
                <c:v>71.900000000000006</c:v>
              </c:pt>
              <c:pt idx="7">
                <c:v>72.02</c:v>
              </c:pt>
              <c:pt idx="8">
                <c:v>72.150000000000006</c:v>
              </c:pt>
              <c:pt idx="9">
                <c:v>71.98</c:v>
              </c:pt>
              <c:pt idx="10">
                <c:v>71.77</c:v>
              </c:pt>
              <c:pt idx="11">
                <c:v>71.56</c:v>
              </c:pt>
              <c:pt idx="12">
                <c:v>71.41</c:v>
              </c:pt>
              <c:pt idx="13">
                <c:v>71.22</c:v>
              </c:pt>
              <c:pt idx="14">
                <c:v>71.14</c:v>
              </c:pt>
              <c:pt idx="15">
                <c:v>71.069999999999993</c:v>
              </c:pt>
              <c:pt idx="16">
                <c:v>70.959999999999994</c:v>
              </c:pt>
              <c:pt idx="17">
                <c:v>70.930000000000007</c:v>
              </c:pt>
              <c:pt idx="18">
                <c:v>70.900000000000006</c:v>
              </c:pt>
              <c:pt idx="19">
                <c:v>70.94</c:v>
              </c:pt>
              <c:pt idx="20">
                <c:v>71</c:v>
              </c:pt>
              <c:pt idx="21">
                <c:v>71.11</c:v>
              </c:pt>
              <c:pt idx="22">
                <c:v>71.23</c:v>
              </c:pt>
              <c:pt idx="23">
                <c:v>71.34</c:v>
              </c:pt>
              <c:pt idx="24">
                <c:v>71.48</c:v>
              </c:pt>
              <c:pt idx="25">
                <c:v>71.63</c:v>
              </c:pt>
              <c:pt idx="26">
                <c:v>71.89</c:v>
              </c:pt>
              <c:pt idx="27">
                <c:v>72.09</c:v>
              </c:pt>
              <c:pt idx="28">
                <c:v>72.23</c:v>
              </c:pt>
              <c:pt idx="29">
                <c:v>72.36</c:v>
              </c:pt>
              <c:pt idx="30">
                <c:v>72.349999999999994</c:v>
              </c:pt>
              <c:pt idx="31">
                <c:v>72.81</c:v>
              </c:pt>
              <c:pt idx="32">
                <c:v>72.760000000000005</c:v>
              </c:pt>
              <c:pt idx="33">
                <c:v>72.7</c:v>
              </c:pt>
              <c:pt idx="34">
                <c:v>72.63</c:v>
              </c:pt>
              <c:pt idx="35">
                <c:v>72.72</c:v>
              </c:pt>
              <c:pt idx="36">
                <c:v>72.77</c:v>
              </c:pt>
              <c:pt idx="37">
                <c:v>72.959999999999994</c:v>
              </c:pt>
              <c:pt idx="38">
                <c:v>73.2</c:v>
              </c:pt>
              <c:pt idx="39">
                <c:v>73.31</c:v>
              </c:pt>
              <c:pt idx="40">
                <c:v>73.48</c:v>
              </c:pt>
              <c:pt idx="41">
                <c:v>73.650000000000006</c:v>
              </c:pt>
              <c:pt idx="42">
                <c:v>73.8</c:v>
              </c:pt>
              <c:pt idx="43">
                <c:v>74</c:v>
              </c:pt>
              <c:pt idx="44">
                <c:v>74.2</c:v>
              </c:pt>
              <c:pt idx="45">
                <c:v>74.3</c:v>
              </c:pt>
              <c:pt idx="46">
                <c:v>74.400000000000006</c:v>
              </c:pt>
              <c:pt idx="47">
                <c:v>74.599999999999994</c:v>
              </c:pt>
              <c:pt idx="48">
                <c:v>74.7</c:v>
              </c:pt>
              <c:pt idx="49">
                <c:v>74.8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2-28AA-47E0-A297-92A1EA1D6ADA}"/>
            </c:ext>
          </c:extLst>
        </c:ser>
        <c:ser>
          <c:idx val="1"/>
          <c:order val="1"/>
          <c:tx>
            <c:v>Droits dérivés seuls</c:v>
          </c:tx>
          <c:spPr>
            <a:ln w="28575" cap="rnd">
              <a:solidFill>
                <a:srgbClr val="991E6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4955134596211365E-2"/>
                  <c:y val="-4.2194092827004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8AA-47E0-A297-92A1EA1D6AD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8AA-47E0-A297-92A1EA1D6AD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8AA-47E0-A297-92A1EA1D6AD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8AA-47E0-A297-92A1EA1D6AD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8AA-47E0-A297-92A1EA1D6AD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8AA-47E0-A297-92A1EA1D6AD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28AA-47E0-A297-92A1EA1D6AD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28AA-47E0-A297-92A1EA1D6AD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28AA-47E0-A297-92A1EA1D6AD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28AA-47E0-A297-92A1EA1D6AD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28AA-47E0-A297-92A1EA1D6AD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28AA-47E0-A297-92A1EA1D6AD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28AA-47E0-A297-92A1EA1D6AD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28AA-47E0-A297-92A1EA1D6AD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28AA-47E0-A297-92A1EA1D6AD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28AA-47E0-A297-92A1EA1D6AD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28AA-47E0-A297-92A1EA1D6AD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28AA-47E0-A297-92A1EA1D6AD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28AA-47E0-A297-92A1EA1D6AD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28AA-47E0-A297-92A1EA1D6AD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28AA-47E0-A297-92A1EA1D6AD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28AA-47E0-A297-92A1EA1D6AD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28AA-47E0-A297-92A1EA1D6AD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28AA-47E0-A297-92A1EA1D6ADA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28AA-47E0-A297-92A1EA1D6ADA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28AA-47E0-A297-92A1EA1D6ADA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28AA-47E0-A297-92A1EA1D6AD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28AA-47E0-A297-92A1EA1D6ADA}"/>
                </c:ext>
              </c:extLst>
            </c:dLbl>
            <c:dLbl>
              <c:idx val="28"/>
              <c:layout>
                <c:manualLayout>
                  <c:x val="-2.2432701894317141E-2"/>
                  <c:y val="-5.7537399309551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28AA-47E0-A297-92A1EA1D6ADA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28AA-47E0-A297-92A1EA1D6ADA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28AA-47E0-A297-92A1EA1D6ADA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28AA-47E0-A297-92A1EA1D6AD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28AA-47E0-A297-92A1EA1D6ADA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28AA-47E0-A297-92A1EA1D6ADA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28AA-47E0-A297-92A1EA1D6ADA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28AA-47E0-A297-92A1EA1D6ADA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28AA-47E0-A297-92A1EA1D6ADA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28AA-47E0-A297-92A1EA1D6ADA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28AA-47E0-A297-92A1EA1D6ADA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28AA-47E0-A297-92A1EA1D6ADA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28AA-47E0-A297-92A1EA1D6ADA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28AA-47E0-A297-92A1EA1D6ADA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28AA-47E0-A297-92A1EA1D6ADA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28AA-47E0-A297-92A1EA1D6ADA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28AA-47E0-A297-92A1EA1D6ADA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28AA-47E0-A297-92A1EA1D6ADA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28AA-47E0-A297-92A1EA1D6ADA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28AA-47E0-A297-92A1EA1D6ADA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28AA-47E0-A297-92A1EA1D6ADA}"/>
                </c:ext>
              </c:extLst>
            </c:dLbl>
            <c:dLbl>
              <c:idx val="49"/>
              <c:layout>
                <c:manualLayout>
                  <c:x val="-2.9411759029690038E-2"/>
                  <c:y val="-5.4166648895456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28AA-47E0-A297-92A1EA1D6A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0"/>
              <c:pt idx="0">
                <c:v>1974</c:v>
              </c:pt>
              <c:pt idx="1">
                <c:v>1975</c:v>
              </c:pt>
              <c:pt idx="2">
                <c:v>1976</c:v>
              </c:pt>
              <c:pt idx="3">
                <c:v>1977</c:v>
              </c:pt>
              <c:pt idx="4">
                <c:v>1978</c:v>
              </c:pt>
              <c:pt idx="5">
                <c:v>1979</c:v>
              </c:pt>
              <c:pt idx="6">
                <c:v>1980</c:v>
              </c:pt>
              <c:pt idx="7">
                <c:v>1981</c:v>
              </c:pt>
              <c:pt idx="8">
                <c:v>1982</c:v>
              </c:pt>
              <c:pt idx="9">
                <c:v>1983</c:v>
              </c:pt>
              <c:pt idx="10">
                <c:v>1984</c:v>
              </c:pt>
              <c:pt idx="11">
                <c:v>1985</c:v>
              </c:pt>
              <c:pt idx="12">
                <c:v>1986</c:v>
              </c:pt>
              <c:pt idx="13">
                <c:v>1987</c:v>
              </c:pt>
              <c:pt idx="14">
                <c:v>1988</c:v>
              </c:pt>
              <c:pt idx="15">
                <c:v>1989</c:v>
              </c:pt>
              <c:pt idx="16">
                <c:v>1990</c:v>
              </c:pt>
              <c:pt idx="17">
                <c:v>1991</c:v>
              </c:pt>
              <c:pt idx="18">
                <c:v>1992</c:v>
              </c:pt>
              <c:pt idx="19">
                <c:v>1993</c:v>
              </c:pt>
              <c:pt idx="20">
                <c:v>1994</c:v>
              </c:pt>
              <c:pt idx="21">
                <c:v>1995</c:v>
              </c:pt>
              <c:pt idx="22">
                <c:v>1996</c:v>
              </c:pt>
              <c:pt idx="23">
                <c:v>1997</c:v>
              </c:pt>
              <c:pt idx="24">
                <c:v>1998</c:v>
              </c:pt>
              <c:pt idx="25">
                <c:v>1999</c:v>
              </c:pt>
              <c:pt idx="26">
                <c:v>2000</c:v>
              </c:pt>
              <c:pt idx="27">
                <c:v>2001</c:v>
              </c:pt>
              <c:pt idx="28">
                <c:v>2002</c:v>
              </c:pt>
              <c:pt idx="29">
                <c:v>2003</c:v>
              </c:pt>
              <c:pt idx="30">
                <c:v>2004</c:v>
              </c:pt>
              <c:pt idx="31">
                <c:v>2005</c:v>
              </c:pt>
              <c:pt idx="32">
                <c:v>2006</c:v>
              </c:pt>
              <c:pt idx="33">
                <c:v>2007</c:v>
              </c:pt>
              <c:pt idx="34">
                <c:v>2008</c:v>
              </c:pt>
              <c:pt idx="35">
                <c:v>2009</c:v>
              </c:pt>
              <c:pt idx="36">
                <c:v>2010</c:v>
              </c:pt>
              <c:pt idx="37">
                <c:v>2011</c:v>
              </c:pt>
              <c:pt idx="38">
                <c:v>2012</c:v>
              </c:pt>
              <c:pt idx="39">
                <c:v>2013</c:v>
              </c:pt>
              <c:pt idx="40">
                <c:v>2014</c:v>
              </c:pt>
              <c:pt idx="41">
                <c:v>2015</c:v>
              </c:pt>
              <c:pt idx="42">
                <c:v>2016</c:v>
              </c:pt>
              <c:pt idx="43">
                <c:v>2017</c:v>
              </c:pt>
              <c:pt idx="44">
                <c:v>2018</c:v>
              </c:pt>
              <c:pt idx="45">
                <c:v>2019*</c:v>
              </c:pt>
              <c:pt idx="46">
                <c:v>2020</c:v>
              </c:pt>
              <c:pt idx="47">
                <c:v>2021</c:v>
              </c:pt>
              <c:pt idx="48">
                <c:v>2022</c:v>
              </c:pt>
              <c:pt idx="49">
                <c:v>2023</c:v>
              </c:pt>
            </c:strLit>
          </c:cat>
          <c:val>
            <c:numLit>
              <c:formatCode>0.0</c:formatCode>
              <c:ptCount val="50"/>
              <c:pt idx="0">
                <c:v>72.91</c:v>
              </c:pt>
              <c:pt idx="1">
                <c:v>72.66</c:v>
              </c:pt>
              <c:pt idx="2">
                <c:v>72.56</c:v>
              </c:pt>
              <c:pt idx="3">
                <c:v>72.48</c:v>
              </c:pt>
              <c:pt idx="4">
                <c:v>72.5</c:v>
              </c:pt>
              <c:pt idx="5">
                <c:v>72.510000000000005</c:v>
              </c:pt>
              <c:pt idx="6">
                <c:v>72.489999999999995</c:v>
              </c:pt>
              <c:pt idx="7">
                <c:v>72.47</c:v>
              </c:pt>
              <c:pt idx="8">
                <c:v>72.48</c:v>
              </c:pt>
              <c:pt idx="9">
                <c:v>72.5</c:v>
              </c:pt>
              <c:pt idx="10">
                <c:v>72.459999999999994</c:v>
              </c:pt>
              <c:pt idx="11">
                <c:v>72.540000000000006</c:v>
              </c:pt>
              <c:pt idx="12">
                <c:v>72.61</c:v>
              </c:pt>
              <c:pt idx="13">
                <c:v>72.61</c:v>
              </c:pt>
              <c:pt idx="14">
                <c:v>72.7</c:v>
              </c:pt>
              <c:pt idx="15">
                <c:v>72.81</c:v>
              </c:pt>
              <c:pt idx="16">
                <c:v>72.91</c:v>
              </c:pt>
              <c:pt idx="17">
                <c:v>73.06</c:v>
              </c:pt>
              <c:pt idx="18">
                <c:v>73.209999999999994</c:v>
              </c:pt>
              <c:pt idx="19">
                <c:v>73.349999999999994</c:v>
              </c:pt>
              <c:pt idx="20">
                <c:v>73.459999999999994</c:v>
              </c:pt>
              <c:pt idx="21">
                <c:v>73.61</c:v>
              </c:pt>
              <c:pt idx="22">
                <c:v>73.73</c:v>
              </c:pt>
              <c:pt idx="23">
                <c:v>73.849999999999994</c:v>
              </c:pt>
              <c:pt idx="24">
                <c:v>73.92</c:v>
              </c:pt>
              <c:pt idx="25">
                <c:v>74.02</c:v>
              </c:pt>
              <c:pt idx="26">
                <c:v>74.13</c:v>
              </c:pt>
              <c:pt idx="27">
                <c:v>74.17</c:v>
              </c:pt>
              <c:pt idx="28">
                <c:v>74.17</c:v>
              </c:pt>
              <c:pt idx="29">
                <c:v>74.11</c:v>
              </c:pt>
              <c:pt idx="30">
                <c:v>74.150000000000006</c:v>
              </c:pt>
              <c:pt idx="31">
                <c:v>74.040000000000006</c:v>
              </c:pt>
              <c:pt idx="32">
                <c:v>73.8</c:v>
              </c:pt>
              <c:pt idx="33">
                <c:v>73.7</c:v>
              </c:pt>
              <c:pt idx="34">
                <c:v>73.73</c:v>
              </c:pt>
              <c:pt idx="35">
                <c:v>73.959999999999994</c:v>
              </c:pt>
              <c:pt idx="36">
                <c:v>74.28</c:v>
              </c:pt>
              <c:pt idx="37">
                <c:v>74.53</c:v>
              </c:pt>
              <c:pt idx="38">
                <c:v>74.739999999999995</c:v>
              </c:pt>
              <c:pt idx="39">
                <c:v>75.040000000000006</c:v>
              </c:pt>
              <c:pt idx="40">
                <c:v>75.27</c:v>
              </c:pt>
              <c:pt idx="41">
                <c:v>75.44</c:v>
              </c:pt>
              <c:pt idx="42">
                <c:v>75.7</c:v>
              </c:pt>
              <c:pt idx="43">
                <c:v>75.900000000000006</c:v>
              </c:pt>
              <c:pt idx="44">
                <c:v>76.099999999999994</c:v>
              </c:pt>
              <c:pt idx="45">
                <c:v>76.400000000000006</c:v>
              </c:pt>
              <c:pt idx="46">
                <c:v>76.599999999999994</c:v>
              </c:pt>
              <c:pt idx="47">
                <c:v>76.7</c:v>
              </c:pt>
              <c:pt idx="48">
                <c:v>76.8</c:v>
              </c:pt>
              <c:pt idx="49">
                <c:v>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65-28AA-47E0-A297-92A1EA1D6ADA}"/>
            </c:ext>
          </c:extLst>
        </c:ser>
        <c:ser>
          <c:idx val="2"/>
          <c:order val="2"/>
          <c:tx>
            <c:v>Ensemble des droits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4925224327018943E-3"/>
                  <c:y val="-3.0686612965093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28AA-47E0-A297-92A1EA1D6ADA}"/>
                </c:ext>
              </c:extLst>
            </c:dLbl>
            <c:dLbl>
              <c:idx val="28"/>
              <c:layout>
                <c:manualLayout>
                  <c:x val="-2.9910269192422824E-2"/>
                  <c:y val="-6.1373225930187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28AA-47E0-A297-92A1EA1D6ADA}"/>
                </c:ext>
              </c:extLst>
            </c:dLbl>
            <c:dLbl>
              <c:idx val="48"/>
              <c:layout>
                <c:manualLayout>
                  <c:x val="-2.8122582190332548E-3"/>
                  <c:y val="7.7461916843203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28AA-47E0-A297-92A1EA1D6ADA}"/>
                </c:ext>
              </c:extLst>
            </c:dLbl>
            <c:dLbl>
              <c:idx val="49"/>
              <c:layout>
                <c:manualLayout>
                  <c:x val="-1.7973645107283995E-16"/>
                  <c:y val="-5.8333314195106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28AA-47E0-A297-92A1EA1D6A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0"/>
              <c:pt idx="0">
                <c:v>1974</c:v>
              </c:pt>
              <c:pt idx="1">
                <c:v>1975</c:v>
              </c:pt>
              <c:pt idx="2">
                <c:v>1976</c:v>
              </c:pt>
              <c:pt idx="3">
                <c:v>1977</c:v>
              </c:pt>
              <c:pt idx="4">
                <c:v>1978</c:v>
              </c:pt>
              <c:pt idx="5">
                <c:v>1979</c:v>
              </c:pt>
              <c:pt idx="6">
                <c:v>1980</c:v>
              </c:pt>
              <c:pt idx="7">
                <c:v>1981</c:v>
              </c:pt>
              <c:pt idx="8">
                <c:v>1982</c:v>
              </c:pt>
              <c:pt idx="9">
                <c:v>1983</c:v>
              </c:pt>
              <c:pt idx="10">
                <c:v>1984</c:v>
              </c:pt>
              <c:pt idx="11">
                <c:v>1985</c:v>
              </c:pt>
              <c:pt idx="12">
                <c:v>1986</c:v>
              </c:pt>
              <c:pt idx="13">
                <c:v>1987</c:v>
              </c:pt>
              <c:pt idx="14">
                <c:v>1988</c:v>
              </c:pt>
              <c:pt idx="15">
                <c:v>1989</c:v>
              </c:pt>
              <c:pt idx="16">
                <c:v>1990</c:v>
              </c:pt>
              <c:pt idx="17">
                <c:v>1991</c:v>
              </c:pt>
              <c:pt idx="18">
                <c:v>1992</c:v>
              </c:pt>
              <c:pt idx="19">
                <c:v>1993</c:v>
              </c:pt>
              <c:pt idx="20">
                <c:v>1994</c:v>
              </c:pt>
              <c:pt idx="21">
                <c:v>1995</c:v>
              </c:pt>
              <c:pt idx="22">
                <c:v>1996</c:v>
              </c:pt>
              <c:pt idx="23">
                <c:v>1997</c:v>
              </c:pt>
              <c:pt idx="24">
                <c:v>1998</c:v>
              </c:pt>
              <c:pt idx="25">
                <c:v>1999</c:v>
              </c:pt>
              <c:pt idx="26">
                <c:v>2000</c:v>
              </c:pt>
              <c:pt idx="27">
                <c:v>2001</c:v>
              </c:pt>
              <c:pt idx="28">
                <c:v>2002</c:v>
              </c:pt>
              <c:pt idx="29">
                <c:v>2003</c:v>
              </c:pt>
              <c:pt idx="30">
                <c:v>2004</c:v>
              </c:pt>
              <c:pt idx="31">
                <c:v>2005</c:v>
              </c:pt>
              <c:pt idx="32">
                <c:v>2006</c:v>
              </c:pt>
              <c:pt idx="33">
                <c:v>2007</c:v>
              </c:pt>
              <c:pt idx="34">
                <c:v>2008</c:v>
              </c:pt>
              <c:pt idx="35">
                <c:v>2009</c:v>
              </c:pt>
              <c:pt idx="36">
                <c:v>2010</c:v>
              </c:pt>
              <c:pt idx="37">
                <c:v>2011</c:v>
              </c:pt>
              <c:pt idx="38">
                <c:v>2012</c:v>
              </c:pt>
              <c:pt idx="39">
                <c:v>2013</c:v>
              </c:pt>
              <c:pt idx="40">
                <c:v>2014</c:v>
              </c:pt>
              <c:pt idx="41">
                <c:v>2015</c:v>
              </c:pt>
              <c:pt idx="42">
                <c:v>2016</c:v>
              </c:pt>
              <c:pt idx="43">
                <c:v>2017</c:v>
              </c:pt>
              <c:pt idx="44">
                <c:v>2018</c:v>
              </c:pt>
              <c:pt idx="45">
                <c:v>2019*</c:v>
              </c:pt>
              <c:pt idx="46">
                <c:v>2020</c:v>
              </c:pt>
              <c:pt idx="47">
                <c:v>2021</c:v>
              </c:pt>
              <c:pt idx="48">
                <c:v>2022</c:v>
              </c:pt>
              <c:pt idx="49">
                <c:v>2023</c:v>
              </c:pt>
            </c:strLit>
          </c:cat>
          <c:val>
            <c:numLit>
              <c:formatCode>0.0</c:formatCode>
              <c:ptCount val="50"/>
              <c:pt idx="0">
                <c:v>71.77</c:v>
              </c:pt>
              <c:pt idx="1">
                <c:v>71.61</c:v>
              </c:pt>
              <c:pt idx="2">
                <c:v>71.59</c:v>
              </c:pt>
              <c:pt idx="3">
                <c:v>71.64</c:v>
              </c:pt>
              <c:pt idx="4">
                <c:v>71.75</c:v>
              </c:pt>
              <c:pt idx="5">
                <c:v>71.91</c:v>
              </c:pt>
              <c:pt idx="6">
                <c:v>71.98</c:v>
              </c:pt>
              <c:pt idx="7">
                <c:v>72.08</c:v>
              </c:pt>
              <c:pt idx="8">
                <c:v>72.2</c:v>
              </c:pt>
              <c:pt idx="9">
                <c:v>72.05</c:v>
              </c:pt>
              <c:pt idx="10">
                <c:v>71.86</c:v>
              </c:pt>
              <c:pt idx="11">
                <c:v>71.69</c:v>
              </c:pt>
              <c:pt idx="12">
                <c:v>71.56</c:v>
              </c:pt>
              <c:pt idx="13">
                <c:v>71.39</c:v>
              </c:pt>
              <c:pt idx="14">
                <c:v>71.33</c:v>
              </c:pt>
              <c:pt idx="15">
                <c:v>71.260000000000005</c:v>
              </c:pt>
              <c:pt idx="16">
                <c:v>71.180000000000007</c:v>
              </c:pt>
              <c:pt idx="17">
                <c:v>71.150000000000006</c:v>
              </c:pt>
              <c:pt idx="18">
                <c:v>71.13</c:v>
              </c:pt>
              <c:pt idx="19">
                <c:v>71.17</c:v>
              </c:pt>
              <c:pt idx="20">
                <c:v>71.23</c:v>
              </c:pt>
              <c:pt idx="21">
                <c:v>71.34</c:v>
              </c:pt>
              <c:pt idx="22">
                <c:v>71.45</c:v>
              </c:pt>
              <c:pt idx="23">
                <c:v>71.56</c:v>
              </c:pt>
              <c:pt idx="24">
                <c:v>71.69</c:v>
              </c:pt>
              <c:pt idx="25">
                <c:v>71.83</c:v>
              </c:pt>
              <c:pt idx="26">
                <c:v>72.069999999999993</c:v>
              </c:pt>
              <c:pt idx="27">
                <c:v>72.260000000000005</c:v>
              </c:pt>
              <c:pt idx="28">
                <c:v>72.39</c:v>
              </c:pt>
              <c:pt idx="29">
                <c:v>72.5</c:v>
              </c:pt>
              <c:pt idx="30">
                <c:v>72.489999999999995</c:v>
              </c:pt>
              <c:pt idx="31">
                <c:v>72.91</c:v>
              </c:pt>
              <c:pt idx="32">
                <c:v>72.84</c:v>
              </c:pt>
              <c:pt idx="33">
                <c:v>72.77</c:v>
              </c:pt>
              <c:pt idx="34">
                <c:v>72.709999999999994</c:v>
              </c:pt>
              <c:pt idx="35">
                <c:v>72.8</c:v>
              </c:pt>
              <c:pt idx="36">
                <c:v>72.88</c:v>
              </c:pt>
              <c:pt idx="37">
                <c:v>73.069999999999993</c:v>
              </c:pt>
              <c:pt idx="38">
                <c:v>73.3</c:v>
              </c:pt>
              <c:pt idx="39">
                <c:v>73.42</c:v>
              </c:pt>
              <c:pt idx="40">
                <c:v>73.58</c:v>
              </c:pt>
              <c:pt idx="41">
                <c:v>73.760000000000005</c:v>
              </c:pt>
              <c:pt idx="42">
                <c:v>73.900000000000006</c:v>
              </c:pt>
              <c:pt idx="43">
                <c:v>74.099999999999994</c:v>
              </c:pt>
              <c:pt idx="44">
                <c:v>74.3</c:v>
              </c:pt>
              <c:pt idx="45">
                <c:v>74.400000000000006</c:v>
              </c:pt>
              <c:pt idx="46">
                <c:v>74.5</c:v>
              </c:pt>
              <c:pt idx="47">
                <c:v>74.7</c:v>
              </c:pt>
              <c:pt idx="48">
                <c:v>74.8</c:v>
              </c:pt>
              <c:pt idx="49">
                <c:v>74.900000000000006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6A-28AA-47E0-A297-92A1EA1D6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247064"/>
        <c:axId val="509248376"/>
      </c:lineChart>
      <c:catAx>
        <c:axId val="509247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9248376"/>
        <c:crosses val="autoZero"/>
        <c:auto val="1"/>
        <c:lblAlgn val="ctr"/>
        <c:lblOffset val="100"/>
        <c:tickLblSkip val="1"/>
        <c:tickMarkSkip val="28"/>
        <c:noMultiLvlLbl val="0"/>
      </c:catAx>
      <c:valAx>
        <c:axId val="50924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Âge</a:t>
                </a:r>
              </a:p>
            </c:rich>
          </c:tx>
          <c:layout>
            <c:manualLayout>
              <c:xMode val="edge"/>
              <c:yMode val="edge"/>
              <c:x val="2.4009603841536616E-2"/>
              <c:y val="0.42056161047096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9247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'Evol tranche d''âge quinquénal'!$A$6</c:f>
              <c:strCache>
                <c:ptCount val="1"/>
                <c:pt idx="0">
                  <c:v>51 à 54 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'Evol tranche d''âge quinquénal'!$D$2:$X$2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2020*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'Evol tranche d''âge quinquénal'!$D$6:$X$6</c:f>
              <c:numCache>
                <c:formatCode>#\ ##0" "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17051</c:v>
                </c:pt>
                <c:pt idx="3">
                  <c:v>25709</c:v>
                </c:pt>
                <c:pt idx="4">
                  <c:v>31917</c:v>
                </c:pt>
                <c:pt idx="5">
                  <c:v>33706</c:v>
                </c:pt>
                <c:pt idx="6">
                  <c:v>30889</c:v>
                </c:pt>
                <c:pt idx="7">
                  <c:v>25725</c:v>
                </c:pt>
                <c:pt idx="8">
                  <c:v>20904</c:v>
                </c:pt>
                <c:pt idx="9">
                  <c:v>16452</c:v>
                </c:pt>
                <c:pt idx="10">
                  <c:v>12761</c:v>
                </c:pt>
                <c:pt idx="11">
                  <c:v>9824</c:v>
                </c:pt>
                <c:pt idx="12">
                  <c:v>7706</c:v>
                </c:pt>
                <c:pt idx="13">
                  <c:v>6107</c:v>
                </c:pt>
                <c:pt idx="14">
                  <c:v>4585</c:v>
                </c:pt>
                <c:pt idx="15">
                  <c:v>3594</c:v>
                </c:pt>
                <c:pt idx="16">
                  <c:v>2733</c:v>
                </c:pt>
                <c:pt idx="17">
                  <c:v>1927</c:v>
                </c:pt>
                <c:pt idx="18">
                  <c:v>1329</c:v>
                </c:pt>
                <c:pt idx="19">
                  <c:v>978</c:v>
                </c:pt>
                <c:pt idx="20">
                  <c:v>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6-4744-BE7E-6EFA3B56E365}"/>
            </c:ext>
          </c:extLst>
        </c:ser>
        <c:ser>
          <c:idx val="1"/>
          <c:order val="1"/>
          <c:tx>
            <c:strRef>
              <c:f>'Evol tranche d''âge quinquénal'!$A$7</c:f>
              <c:strCache>
                <c:ptCount val="1"/>
                <c:pt idx="0">
                  <c:v>55 à 59 ans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'Evol tranche d''âge quinquénal'!$D$2:$X$2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2020*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'Evol tranche d''âge quinquénal'!$D$7:$X$7</c:f>
              <c:numCache>
                <c:formatCode>#\ ##0" "</c:formatCode>
                <c:ptCount val="21"/>
                <c:pt idx="0">
                  <c:v>106294</c:v>
                </c:pt>
                <c:pt idx="1">
                  <c:v>205301</c:v>
                </c:pt>
                <c:pt idx="2">
                  <c:v>282094</c:v>
                </c:pt>
                <c:pt idx="3">
                  <c:v>327824</c:v>
                </c:pt>
                <c:pt idx="4">
                  <c:v>360093</c:v>
                </c:pt>
                <c:pt idx="5">
                  <c:v>383216</c:v>
                </c:pt>
                <c:pt idx="6">
                  <c:v>308096</c:v>
                </c:pt>
                <c:pt idx="7">
                  <c:v>253451</c:v>
                </c:pt>
                <c:pt idx="8">
                  <c:v>196984</c:v>
                </c:pt>
                <c:pt idx="9">
                  <c:v>147181</c:v>
                </c:pt>
                <c:pt idx="10">
                  <c:v>128869</c:v>
                </c:pt>
                <c:pt idx="11">
                  <c:v>117451</c:v>
                </c:pt>
                <c:pt idx="12">
                  <c:v>106404</c:v>
                </c:pt>
                <c:pt idx="13">
                  <c:v>95541</c:v>
                </c:pt>
                <c:pt idx="14">
                  <c:v>86728</c:v>
                </c:pt>
                <c:pt idx="15">
                  <c:v>80293</c:v>
                </c:pt>
                <c:pt idx="16">
                  <c:v>75257</c:v>
                </c:pt>
                <c:pt idx="17">
                  <c:v>69730</c:v>
                </c:pt>
                <c:pt idx="18">
                  <c:v>65414</c:v>
                </c:pt>
                <c:pt idx="19">
                  <c:v>61243</c:v>
                </c:pt>
                <c:pt idx="20">
                  <c:v>58536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6-4744-BE7E-6EFA3B56E365}"/>
            </c:ext>
          </c:extLst>
        </c:ser>
        <c:ser>
          <c:idx val="2"/>
          <c:order val="2"/>
          <c:tx>
            <c:strRef>
              <c:f>'Evol tranche d''âge quinquénal'!$A$8</c:f>
              <c:strCache>
                <c:ptCount val="1"/>
                <c:pt idx="0">
                  <c:v>60 à 64 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'Evol tranche d''âge quinquénal'!$D$2:$X$2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2020*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'Evol tranche d''âge quinquénal'!$D$8:$X$8</c:f>
              <c:numCache>
                <c:formatCode>#\ ##0" "</c:formatCode>
                <c:ptCount val="21"/>
                <c:pt idx="0">
                  <c:v>1687831</c:v>
                </c:pt>
                <c:pt idx="1">
                  <c:v>1717748</c:v>
                </c:pt>
                <c:pt idx="2">
                  <c:v>1782023</c:v>
                </c:pt>
                <c:pt idx="3">
                  <c:v>1967647</c:v>
                </c:pt>
                <c:pt idx="4">
                  <c:v>2164893</c:v>
                </c:pt>
                <c:pt idx="5">
                  <c:v>2344339</c:v>
                </c:pt>
                <c:pt idx="6">
                  <c:v>2523937</c:v>
                </c:pt>
                <c:pt idx="7">
                  <c:v>2710731</c:v>
                </c:pt>
                <c:pt idx="8">
                  <c:v>2643492</c:v>
                </c:pt>
                <c:pt idx="9">
                  <c:v>2482689</c:v>
                </c:pt>
                <c:pt idx="10">
                  <c:v>2405553</c:v>
                </c:pt>
                <c:pt idx="11">
                  <c:v>2274805</c:v>
                </c:pt>
                <c:pt idx="12">
                  <c:v>2118421</c:v>
                </c:pt>
                <c:pt idx="13">
                  <c:v>2019202</c:v>
                </c:pt>
                <c:pt idx="14">
                  <c:v>1931899</c:v>
                </c:pt>
                <c:pt idx="15">
                  <c:v>1857751</c:v>
                </c:pt>
                <c:pt idx="16">
                  <c:v>1765707</c:v>
                </c:pt>
                <c:pt idx="17">
                  <c:v>1771345</c:v>
                </c:pt>
                <c:pt idx="18">
                  <c:v>1732381</c:v>
                </c:pt>
                <c:pt idx="19">
                  <c:v>1718358</c:v>
                </c:pt>
                <c:pt idx="20">
                  <c:v>1697290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06-4744-BE7E-6EFA3B56E365}"/>
            </c:ext>
          </c:extLst>
        </c:ser>
        <c:ser>
          <c:idx val="3"/>
          <c:order val="3"/>
          <c:tx>
            <c:strRef>
              <c:f>'Evol tranche d''âge quinquénal'!$A$9</c:f>
              <c:strCache>
                <c:ptCount val="1"/>
                <c:pt idx="0">
                  <c:v>65 à 69 ans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'Evol tranche d''âge quinquénal'!$D$2:$X$2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2020*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'Evol tranche d''âge quinquénal'!$D$9:$X$9</c:f>
              <c:numCache>
                <c:formatCode>#\ ##0" "</c:formatCode>
                <c:ptCount val="21"/>
                <c:pt idx="0">
                  <c:v>2420129</c:v>
                </c:pt>
                <c:pt idx="1">
                  <c:v>2414552</c:v>
                </c:pt>
                <c:pt idx="2">
                  <c:v>2399329</c:v>
                </c:pt>
                <c:pt idx="3">
                  <c:v>2358950</c:v>
                </c:pt>
                <c:pt idx="4">
                  <c:v>2359075</c:v>
                </c:pt>
                <c:pt idx="5">
                  <c:v>2391347</c:v>
                </c:pt>
                <c:pt idx="6">
                  <c:v>2437540</c:v>
                </c:pt>
                <c:pt idx="7">
                  <c:v>2500100</c:v>
                </c:pt>
                <c:pt idx="8">
                  <c:v>2741468</c:v>
                </c:pt>
                <c:pt idx="9">
                  <c:v>2964654</c:v>
                </c:pt>
                <c:pt idx="10">
                  <c:v>3172302</c:v>
                </c:pt>
                <c:pt idx="11">
                  <c:v>3363980</c:v>
                </c:pt>
                <c:pt idx="12">
                  <c:v>3561702</c:v>
                </c:pt>
                <c:pt idx="13">
                  <c:v>3551143</c:v>
                </c:pt>
                <c:pt idx="14">
                  <c:v>3502149</c:v>
                </c:pt>
                <c:pt idx="15">
                  <c:v>3460231</c:v>
                </c:pt>
                <c:pt idx="16">
                  <c:v>3409328</c:v>
                </c:pt>
                <c:pt idx="17">
                  <c:v>3349432</c:v>
                </c:pt>
                <c:pt idx="18">
                  <c:v>3300932</c:v>
                </c:pt>
                <c:pt idx="19">
                  <c:v>3254091</c:v>
                </c:pt>
                <c:pt idx="20">
                  <c:v>3241732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06-4744-BE7E-6EFA3B56E365}"/>
            </c:ext>
          </c:extLst>
        </c:ser>
        <c:ser>
          <c:idx val="4"/>
          <c:order val="4"/>
          <c:tx>
            <c:strRef>
              <c:f>'Evol tranche d''âge quinquénal'!$A$10</c:f>
              <c:strCache>
                <c:ptCount val="1"/>
                <c:pt idx="0">
                  <c:v>70 à 74 ans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  <a:prstDash val="solid"/>
            </a:ln>
            <a:effectLst/>
          </c:spPr>
          <c:invertIfNegative val="0"/>
          <c:cat>
            <c:strRef>
              <c:f>'Evol tranche d''âge quinquénal'!$D$2:$X$2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2020*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'Evol tranche d''âge quinquénal'!$D$10:$X$10</c:f>
              <c:numCache>
                <c:formatCode>#\ ##0" "</c:formatCode>
                <c:ptCount val="21"/>
                <c:pt idx="0">
                  <c:v>2294055</c:v>
                </c:pt>
                <c:pt idx="1">
                  <c:v>2332385</c:v>
                </c:pt>
                <c:pt idx="2">
                  <c:v>2325689</c:v>
                </c:pt>
                <c:pt idx="3">
                  <c:v>2331583</c:v>
                </c:pt>
                <c:pt idx="4">
                  <c:v>2321418</c:v>
                </c:pt>
                <c:pt idx="5">
                  <c:v>2322895</c:v>
                </c:pt>
                <c:pt idx="6">
                  <c:v>2322872</c:v>
                </c:pt>
                <c:pt idx="7">
                  <c:v>2315729</c:v>
                </c:pt>
                <c:pt idx="8">
                  <c:v>2275526</c:v>
                </c:pt>
                <c:pt idx="9">
                  <c:v>2280556</c:v>
                </c:pt>
                <c:pt idx="10">
                  <c:v>2317052</c:v>
                </c:pt>
                <c:pt idx="11">
                  <c:v>2357090</c:v>
                </c:pt>
                <c:pt idx="12">
                  <c:v>2417229</c:v>
                </c:pt>
                <c:pt idx="13">
                  <c:v>2650590</c:v>
                </c:pt>
                <c:pt idx="14">
                  <c:v>2863004</c:v>
                </c:pt>
                <c:pt idx="15">
                  <c:v>3073935</c:v>
                </c:pt>
                <c:pt idx="16">
                  <c:v>3273419</c:v>
                </c:pt>
                <c:pt idx="17">
                  <c:v>3459094</c:v>
                </c:pt>
                <c:pt idx="18">
                  <c:v>3474561</c:v>
                </c:pt>
                <c:pt idx="19">
                  <c:v>3473220</c:v>
                </c:pt>
                <c:pt idx="20">
                  <c:v>3444330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06-4744-BE7E-6EFA3B56E365}"/>
            </c:ext>
          </c:extLst>
        </c:ser>
        <c:ser>
          <c:idx val="5"/>
          <c:order val="5"/>
          <c:tx>
            <c:strRef>
              <c:f>'Evol tranche d''âge quinquénal'!$A$11</c:f>
              <c:strCache>
                <c:ptCount val="1"/>
                <c:pt idx="0">
                  <c:v>75 à 79 ans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'Evol tranche d''âge quinquénal'!$D$2:$X$2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2020*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'Evol tranche d''âge quinquénal'!$D$11:$X$11</c:f>
              <c:numCache>
                <c:formatCode>#\ ##0" "</c:formatCode>
                <c:ptCount val="21"/>
                <c:pt idx="0">
                  <c:v>1799979</c:v>
                </c:pt>
                <c:pt idx="1">
                  <c:v>1848967</c:v>
                </c:pt>
                <c:pt idx="2">
                  <c:v>1911851</c:v>
                </c:pt>
                <c:pt idx="3">
                  <c:v>1966923</c:v>
                </c:pt>
                <c:pt idx="4">
                  <c:v>2025887</c:v>
                </c:pt>
                <c:pt idx="5">
                  <c:v>2056851</c:v>
                </c:pt>
                <c:pt idx="6">
                  <c:v>2095977</c:v>
                </c:pt>
                <c:pt idx="7">
                  <c:v>2097739</c:v>
                </c:pt>
                <c:pt idx="8">
                  <c:v>2107351</c:v>
                </c:pt>
                <c:pt idx="9">
                  <c:v>2102882</c:v>
                </c:pt>
                <c:pt idx="10">
                  <c:v>2110925</c:v>
                </c:pt>
                <c:pt idx="11">
                  <c:v>2107079</c:v>
                </c:pt>
                <c:pt idx="12">
                  <c:v>2099749</c:v>
                </c:pt>
                <c:pt idx="13">
                  <c:v>2064493</c:v>
                </c:pt>
                <c:pt idx="14">
                  <c:v>2059210</c:v>
                </c:pt>
                <c:pt idx="15">
                  <c:v>2103740</c:v>
                </c:pt>
                <c:pt idx="16">
                  <c:v>2156521</c:v>
                </c:pt>
                <c:pt idx="17">
                  <c:v>2203766</c:v>
                </c:pt>
                <c:pt idx="18">
                  <c:v>2417784</c:v>
                </c:pt>
                <c:pt idx="19">
                  <c:v>2623310</c:v>
                </c:pt>
                <c:pt idx="20">
                  <c:v>2816143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06-4744-BE7E-6EFA3B56E365}"/>
            </c:ext>
          </c:extLst>
        </c:ser>
        <c:ser>
          <c:idx val="6"/>
          <c:order val="6"/>
          <c:tx>
            <c:strRef>
              <c:f>'Evol tranche d''âge quinquénal'!$A$12</c:f>
              <c:strCache>
                <c:ptCount val="1"/>
                <c:pt idx="0">
                  <c:v>80 à 84 ans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'Evol tranche d''âge quinquénal'!$D$2:$X$2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2020*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'Evol tranche d''âge quinquénal'!$D$12:$X$12</c:f>
              <c:numCache>
                <c:formatCode>#\ ##0" "</c:formatCode>
                <c:ptCount val="21"/>
                <c:pt idx="0">
                  <c:v>1262530</c:v>
                </c:pt>
                <c:pt idx="1">
                  <c:v>1365034</c:v>
                </c:pt>
                <c:pt idx="2">
                  <c:v>1381423</c:v>
                </c:pt>
                <c:pt idx="3">
                  <c:v>1409730</c:v>
                </c:pt>
                <c:pt idx="4">
                  <c:v>1439598</c:v>
                </c:pt>
                <c:pt idx="5">
                  <c:v>1478612</c:v>
                </c:pt>
                <c:pt idx="6">
                  <c:v>1523683</c:v>
                </c:pt>
                <c:pt idx="7">
                  <c:v>1584381</c:v>
                </c:pt>
                <c:pt idx="8">
                  <c:v>1636211</c:v>
                </c:pt>
                <c:pt idx="9">
                  <c:v>1689586</c:v>
                </c:pt>
                <c:pt idx="10">
                  <c:v>1722360</c:v>
                </c:pt>
                <c:pt idx="11">
                  <c:v>1753906</c:v>
                </c:pt>
                <c:pt idx="12">
                  <c:v>1757513</c:v>
                </c:pt>
                <c:pt idx="13">
                  <c:v>1770832</c:v>
                </c:pt>
                <c:pt idx="14">
                  <c:v>1760832</c:v>
                </c:pt>
                <c:pt idx="15">
                  <c:v>1776785</c:v>
                </c:pt>
                <c:pt idx="16">
                  <c:v>1790312</c:v>
                </c:pt>
                <c:pt idx="17">
                  <c:v>1778701</c:v>
                </c:pt>
                <c:pt idx="18">
                  <c:v>1743343</c:v>
                </c:pt>
                <c:pt idx="19">
                  <c:v>1748381</c:v>
                </c:pt>
                <c:pt idx="20">
                  <c:v>1785849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06-4744-BE7E-6EFA3B56E365}"/>
            </c:ext>
          </c:extLst>
        </c:ser>
        <c:ser>
          <c:idx val="7"/>
          <c:order val="7"/>
          <c:tx>
            <c:strRef>
              <c:f>'Evol tranche d''âge quinquénal'!$A$13</c:f>
              <c:strCache>
                <c:ptCount val="1"/>
                <c:pt idx="0">
                  <c:v>85 à 89 ans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'Evol tranche d''âge quinquénal'!$D$2:$X$2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2020*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'Evol tranche d''âge quinquénal'!$D$13:$X$13</c:f>
              <c:numCache>
                <c:formatCode>#\ ##0" "</c:formatCode>
                <c:ptCount val="21"/>
                <c:pt idx="0">
                  <c:v>481651</c:v>
                </c:pt>
                <c:pt idx="1">
                  <c:v>479693</c:v>
                </c:pt>
                <c:pt idx="2">
                  <c:v>589048</c:v>
                </c:pt>
                <c:pt idx="3">
                  <c:v>701806</c:v>
                </c:pt>
                <c:pt idx="4">
                  <c:v>799308</c:v>
                </c:pt>
                <c:pt idx="5">
                  <c:v>881875</c:v>
                </c:pt>
                <c:pt idx="6">
                  <c:v>950432</c:v>
                </c:pt>
                <c:pt idx="7">
                  <c:v>973061</c:v>
                </c:pt>
                <c:pt idx="8">
                  <c:v>999479</c:v>
                </c:pt>
                <c:pt idx="9">
                  <c:v>1023951</c:v>
                </c:pt>
                <c:pt idx="10">
                  <c:v>1058106</c:v>
                </c:pt>
                <c:pt idx="11">
                  <c:v>1091259</c:v>
                </c:pt>
                <c:pt idx="12">
                  <c:v>1138157</c:v>
                </c:pt>
                <c:pt idx="13">
                  <c:v>1180242</c:v>
                </c:pt>
                <c:pt idx="14">
                  <c:v>1216679</c:v>
                </c:pt>
                <c:pt idx="15">
                  <c:v>1246753</c:v>
                </c:pt>
                <c:pt idx="16">
                  <c:v>1282754</c:v>
                </c:pt>
                <c:pt idx="17">
                  <c:v>1287054</c:v>
                </c:pt>
                <c:pt idx="18">
                  <c:v>1292068</c:v>
                </c:pt>
                <c:pt idx="19">
                  <c:v>1289295</c:v>
                </c:pt>
                <c:pt idx="20">
                  <c:v>1300915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06-4744-BE7E-6EFA3B56E365}"/>
            </c:ext>
          </c:extLst>
        </c:ser>
        <c:ser>
          <c:idx val="8"/>
          <c:order val="8"/>
          <c:tx>
            <c:strRef>
              <c:f>'Evol tranche d''âge quinquénal'!$A$14</c:f>
              <c:strCache>
                <c:ptCount val="1"/>
                <c:pt idx="0">
                  <c:v>90 à 94 ans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'Evol tranche d''âge quinquénal'!$D$2:$X$2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2020*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'Evol tranche d''âge quinquénal'!$D$14:$X$14</c:f>
              <c:numCache>
                <c:formatCode>#\ ##0" "</c:formatCode>
                <c:ptCount val="21"/>
                <c:pt idx="0">
                  <c:v>287990</c:v>
                </c:pt>
                <c:pt idx="1">
                  <c:v>306024</c:v>
                </c:pt>
                <c:pt idx="2">
                  <c:v>290210</c:v>
                </c:pt>
                <c:pt idx="3">
                  <c:v>268648</c:v>
                </c:pt>
                <c:pt idx="4">
                  <c:v>252111</c:v>
                </c:pt>
                <c:pt idx="5">
                  <c:v>243463</c:v>
                </c:pt>
                <c:pt idx="6">
                  <c:v>248738</c:v>
                </c:pt>
                <c:pt idx="7">
                  <c:v>315682</c:v>
                </c:pt>
                <c:pt idx="8">
                  <c:v>379295</c:v>
                </c:pt>
                <c:pt idx="9">
                  <c:v>430491</c:v>
                </c:pt>
                <c:pt idx="10">
                  <c:v>473739</c:v>
                </c:pt>
                <c:pt idx="11">
                  <c:v>508510</c:v>
                </c:pt>
                <c:pt idx="12">
                  <c:v>521539</c:v>
                </c:pt>
                <c:pt idx="13">
                  <c:v>538965</c:v>
                </c:pt>
                <c:pt idx="14">
                  <c:v>551812</c:v>
                </c:pt>
                <c:pt idx="15">
                  <c:v>573961</c:v>
                </c:pt>
                <c:pt idx="16">
                  <c:v>597755</c:v>
                </c:pt>
                <c:pt idx="17">
                  <c:v>629371</c:v>
                </c:pt>
                <c:pt idx="18">
                  <c:v>648483</c:v>
                </c:pt>
                <c:pt idx="19">
                  <c:v>667925</c:v>
                </c:pt>
                <c:pt idx="20">
                  <c:v>685312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06-4744-BE7E-6EFA3B56E365}"/>
            </c:ext>
          </c:extLst>
        </c:ser>
        <c:ser>
          <c:idx val="9"/>
          <c:order val="9"/>
          <c:tx>
            <c:strRef>
              <c:f>'Evol tranche d''âge quinquénal'!$A$15</c:f>
              <c:strCache>
                <c:ptCount val="1"/>
                <c:pt idx="0">
                  <c:v>95 à 99 ans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'Evol tranche d''âge quinquénal'!$D$2:$X$2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2020*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'Evol tranche d''âge quinquénal'!$D$15:$X$15</c:f>
              <c:numCache>
                <c:formatCode>#\ ##0" "</c:formatCode>
                <c:ptCount val="21"/>
                <c:pt idx="0">
                  <c:v>63333</c:v>
                </c:pt>
                <c:pt idx="1">
                  <c:v>69539</c:v>
                </c:pt>
                <c:pt idx="2">
                  <c:v>74656</c:v>
                </c:pt>
                <c:pt idx="3">
                  <c:v>80075</c:v>
                </c:pt>
                <c:pt idx="4">
                  <c:v>87930</c:v>
                </c:pt>
                <c:pt idx="5">
                  <c:v>92602</c:v>
                </c:pt>
                <c:pt idx="6">
                  <c:v>99582</c:v>
                </c:pt>
                <c:pt idx="7">
                  <c:v>94088</c:v>
                </c:pt>
                <c:pt idx="8">
                  <c:v>86038</c:v>
                </c:pt>
                <c:pt idx="9">
                  <c:v>80254</c:v>
                </c:pt>
                <c:pt idx="10">
                  <c:v>79741</c:v>
                </c:pt>
                <c:pt idx="11">
                  <c:v>83855</c:v>
                </c:pt>
                <c:pt idx="12">
                  <c:v>109287</c:v>
                </c:pt>
                <c:pt idx="13">
                  <c:v>132148</c:v>
                </c:pt>
                <c:pt idx="14">
                  <c:v>147897</c:v>
                </c:pt>
                <c:pt idx="15">
                  <c:v>160254</c:v>
                </c:pt>
                <c:pt idx="16">
                  <c:v>171425</c:v>
                </c:pt>
                <c:pt idx="17">
                  <c:v>178290</c:v>
                </c:pt>
                <c:pt idx="18">
                  <c:v>182843</c:v>
                </c:pt>
                <c:pt idx="19">
                  <c:v>185414</c:v>
                </c:pt>
                <c:pt idx="20">
                  <c:v>192455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06-4744-BE7E-6EFA3B56E365}"/>
            </c:ext>
          </c:extLst>
        </c:ser>
        <c:ser>
          <c:idx val="10"/>
          <c:order val="10"/>
          <c:tx>
            <c:strRef>
              <c:f>'Evol tranche d''âge quinquénal'!$A$16</c:f>
              <c:strCache>
                <c:ptCount val="1"/>
                <c:pt idx="0">
                  <c:v>100 ans et +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'Evol tranche d''âge quinquénal'!$D$2:$X$2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2020*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'Evol tranche d''âge quinquénal'!$D$16:$X$16</c:f>
              <c:numCache>
                <c:formatCode>#\ ##0" "</c:formatCode>
                <c:ptCount val="21"/>
                <c:pt idx="0">
                  <c:v>7230</c:v>
                </c:pt>
                <c:pt idx="1">
                  <c:v>8115</c:v>
                </c:pt>
                <c:pt idx="2">
                  <c:v>8766</c:v>
                </c:pt>
                <c:pt idx="3">
                  <c:v>9750</c:v>
                </c:pt>
                <c:pt idx="4">
                  <c:v>10598</c:v>
                </c:pt>
                <c:pt idx="5">
                  <c:v>11359</c:v>
                </c:pt>
                <c:pt idx="6">
                  <c:v>12767</c:v>
                </c:pt>
                <c:pt idx="7">
                  <c:v>14140</c:v>
                </c:pt>
                <c:pt idx="8">
                  <c:v>15306</c:v>
                </c:pt>
                <c:pt idx="9">
                  <c:v>16368</c:v>
                </c:pt>
                <c:pt idx="10">
                  <c:v>17649</c:v>
                </c:pt>
                <c:pt idx="11">
                  <c:v>18965</c:v>
                </c:pt>
                <c:pt idx="12">
                  <c:v>17123</c:v>
                </c:pt>
                <c:pt idx="13">
                  <c:v>15370</c:v>
                </c:pt>
                <c:pt idx="14">
                  <c:v>14731</c:v>
                </c:pt>
                <c:pt idx="15">
                  <c:v>15111</c:v>
                </c:pt>
                <c:pt idx="16">
                  <c:v>16520</c:v>
                </c:pt>
                <c:pt idx="17">
                  <c:v>21975</c:v>
                </c:pt>
                <c:pt idx="18">
                  <c:v>25418</c:v>
                </c:pt>
                <c:pt idx="19">
                  <c:v>26956</c:v>
                </c:pt>
                <c:pt idx="20">
                  <c:v>28589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06-4744-BE7E-6EFA3B56E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15875" cap="flat" cmpd="sng" algn="ctr">
              <a:solidFill>
                <a:schemeClr val="tx1"/>
              </a:solidFill>
              <a:round/>
            </a:ln>
            <a:effectLst/>
          </c:spPr>
        </c:serLines>
        <c:axId val="455432200"/>
        <c:axId val="455438104"/>
      </c:barChart>
      <c:catAx>
        <c:axId val="455432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5438104"/>
        <c:crosses val="autoZero"/>
        <c:auto val="1"/>
        <c:lblAlgn val="ctr"/>
        <c:lblOffset val="100"/>
        <c:noMultiLvlLbl val="0"/>
      </c:catAx>
      <c:valAx>
        <c:axId val="45543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5432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66994155942009E-2"/>
          <c:y val="3.4408597489310307E-2"/>
          <c:w val="0.875449722863192"/>
          <c:h val="0.69560664524844362"/>
        </c:manualLayout>
      </c:layout>
      <c:lineChart>
        <c:grouping val="standard"/>
        <c:varyColors val="0"/>
        <c:ser>
          <c:idx val="6"/>
          <c:order val="0"/>
          <c:tx>
            <c:strRef>
              <c:f>'Evol tranche d''âge quinquénal 2'!$A$6</c:f>
              <c:strCache>
                <c:ptCount val="1"/>
                <c:pt idx="0">
                  <c:v>51 à 64 ans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7.5528621611120395E-2"/>
                  <c:y val="5.5054026916735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1" i="0" u="none" strike="noStrike" kern="1200" baseline="0">
                        <a:solidFill>
                          <a:schemeClr val="accent1"/>
                        </a:solidFill>
                      </a:rPr>
                      <a:t>51 à 64 ans : - 2,1 % en 20 ans</a:t>
                    </a:r>
                  </a:p>
                  <a:p>
                    <a:pPr marL="0" marR="0" lvl="0" indent="0" algn="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chemeClr val="accent1"/>
                        </a:solidFill>
                      </a:defRPr>
                    </a:pPr>
                    <a:endParaRPr lang="en-US">
                      <a:solidFill>
                        <a:schemeClr val="accent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793562813711732"/>
                      <c:h val="6.866249175683795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97B0-4E19-9F93-15DF475FB1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264478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 tranche d''âge quinquénal 2'!$D$2:$X$2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2020*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'Evol tranche d''âge quinquénal 2'!$D$6:$X$6</c:f>
              <c:numCache>
                <c:formatCode>#\ ##0" "</c:formatCode>
                <c:ptCount val="21"/>
                <c:pt idx="0">
                  <c:v>1794125</c:v>
                </c:pt>
                <c:pt idx="1">
                  <c:v>1923049</c:v>
                </c:pt>
                <c:pt idx="2">
                  <c:v>2081168</c:v>
                </c:pt>
                <c:pt idx="3">
                  <c:v>2321180</c:v>
                </c:pt>
                <c:pt idx="4">
                  <c:v>2556903</c:v>
                </c:pt>
                <c:pt idx="5">
                  <c:v>2761261</c:v>
                </c:pt>
                <c:pt idx="6">
                  <c:v>2862922</c:v>
                </c:pt>
                <c:pt idx="7">
                  <c:v>2989907</c:v>
                </c:pt>
                <c:pt idx="8">
                  <c:v>2861380</c:v>
                </c:pt>
                <c:pt idx="9">
                  <c:v>2646322</c:v>
                </c:pt>
                <c:pt idx="10">
                  <c:v>2547183</c:v>
                </c:pt>
                <c:pt idx="11">
                  <c:v>2402080</c:v>
                </c:pt>
                <c:pt idx="12">
                  <c:v>2232531</c:v>
                </c:pt>
                <c:pt idx="13">
                  <c:v>2120850</c:v>
                </c:pt>
                <c:pt idx="14">
                  <c:v>2023212</c:v>
                </c:pt>
                <c:pt idx="15">
                  <c:v>1941638</c:v>
                </c:pt>
                <c:pt idx="16">
                  <c:v>1843697</c:v>
                </c:pt>
                <c:pt idx="17">
                  <c:v>1843002</c:v>
                </c:pt>
                <c:pt idx="18">
                  <c:v>1799124</c:v>
                </c:pt>
                <c:pt idx="19">
                  <c:v>1780579</c:v>
                </c:pt>
                <c:pt idx="20">
                  <c:v>1756566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B0-4E19-9F93-15DF475FB143}"/>
            </c:ext>
          </c:extLst>
        </c:ser>
        <c:ser>
          <c:idx val="8"/>
          <c:order val="1"/>
          <c:tx>
            <c:strRef>
              <c:f>'Evol tranche d''âge quinquénal 2'!$A$7</c:f>
              <c:strCache>
                <c:ptCount val="1"/>
                <c:pt idx="0">
                  <c:v>65 à 74 ans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7.0493374884030791E-2"/>
                  <c:y val="-6.881719497862061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65 à</a:t>
                    </a:r>
                    <a:r>
                      <a:rPr lang="en-US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 74 ans : + 42 % en 20 ans</a:t>
                    </a:r>
                    <a:endParaRPr lang="en-US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69989929506545"/>
                      <c:h val="8.591826793080782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97B0-4E19-9F93-15DF475FB1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 tranche d''âge quinquénal 2'!$D$2:$X$2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2020*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'Evol tranche d''âge quinquénal 2'!$D$7:$X$7</c:f>
              <c:numCache>
                <c:formatCode>#\ ##0" "</c:formatCode>
                <c:ptCount val="21"/>
                <c:pt idx="0">
                  <c:v>4714184</c:v>
                </c:pt>
                <c:pt idx="1">
                  <c:v>4746937</c:v>
                </c:pt>
                <c:pt idx="2">
                  <c:v>4725018</c:v>
                </c:pt>
                <c:pt idx="3">
                  <c:v>4690533</c:v>
                </c:pt>
                <c:pt idx="4">
                  <c:v>4680493</c:v>
                </c:pt>
                <c:pt idx="5">
                  <c:v>4714242</c:v>
                </c:pt>
                <c:pt idx="6">
                  <c:v>4760412</c:v>
                </c:pt>
                <c:pt idx="7">
                  <c:v>4815829</c:v>
                </c:pt>
                <c:pt idx="8">
                  <c:v>5016994</c:v>
                </c:pt>
                <c:pt idx="9">
                  <c:v>5245210</c:v>
                </c:pt>
                <c:pt idx="10">
                  <c:v>5489354</c:v>
                </c:pt>
                <c:pt idx="11">
                  <c:v>5721070</c:v>
                </c:pt>
                <c:pt idx="12">
                  <c:v>5978931</c:v>
                </c:pt>
                <c:pt idx="13">
                  <c:v>6201733</c:v>
                </c:pt>
                <c:pt idx="14">
                  <c:v>6365153</c:v>
                </c:pt>
                <c:pt idx="15">
                  <c:v>6534166</c:v>
                </c:pt>
                <c:pt idx="16">
                  <c:v>6682747</c:v>
                </c:pt>
                <c:pt idx="17">
                  <c:v>6808526</c:v>
                </c:pt>
                <c:pt idx="18">
                  <c:v>6775493</c:v>
                </c:pt>
                <c:pt idx="19">
                  <c:v>6727311</c:v>
                </c:pt>
                <c:pt idx="20">
                  <c:v>6686062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B0-4E19-9F93-15DF475FB143}"/>
            </c:ext>
          </c:extLst>
        </c:ser>
        <c:ser>
          <c:idx val="9"/>
          <c:order val="2"/>
          <c:tx>
            <c:strRef>
              <c:f>'Evol tranche d''âge quinquénal 2'!$A$8</c:f>
              <c:strCache>
                <c:ptCount val="1"/>
                <c:pt idx="0">
                  <c:v>75 à 84 ans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0.11983879280950908"/>
                  <c:y val="-2.408615370943646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chemeClr val="accent6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1" i="0" u="none" strike="noStrike" kern="1200" baseline="0">
                        <a:solidFill>
                          <a:schemeClr val="accent6"/>
                        </a:solidFill>
                      </a:rPr>
                      <a:t>75 à 84 ans : + 50 % en 20 ans</a:t>
                    </a:r>
                  </a:p>
                  <a:p>
                    <a:pPr marL="0" marR="0" lvl="0" indent="0" algn="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chemeClr val="accent6"/>
                        </a:solidFill>
                      </a:defRPr>
                    </a:pPr>
                    <a:endParaRPr lang="en-US">
                      <a:solidFill>
                        <a:schemeClr val="accent6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973824646541533"/>
                      <c:h val="7.554421125470001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97B0-4E19-9F93-15DF475FB1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r"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 tranche d''âge quinquénal 2'!$D$2:$X$2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2020*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'Evol tranche d''âge quinquénal 2'!$D$8:$X$8</c:f>
              <c:numCache>
                <c:formatCode>#\ ##0" "</c:formatCode>
                <c:ptCount val="21"/>
                <c:pt idx="0">
                  <c:v>3062509</c:v>
                </c:pt>
                <c:pt idx="1">
                  <c:v>3214001</c:v>
                </c:pt>
                <c:pt idx="2">
                  <c:v>3293274</c:v>
                </c:pt>
                <c:pt idx="3">
                  <c:v>3376653</c:v>
                </c:pt>
                <c:pt idx="4">
                  <c:v>3465485</c:v>
                </c:pt>
                <c:pt idx="5">
                  <c:v>3535463</c:v>
                </c:pt>
                <c:pt idx="6">
                  <c:v>3619660</c:v>
                </c:pt>
                <c:pt idx="7">
                  <c:v>3682120</c:v>
                </c:pt>
                <c:pt idx="8">
                  <c:v>3743562</c:v>
                </c:pt>
                <c:pt idx="9">
                  <c:v>3792468</c:v>
                </c:pt>
                <c:pt idx="10">
                  <c:v>3833285</c:v>
                </c:pt>
                <c:pt idx="11">
                  <c:v>3860985</c:v>
                </c:pt>
                <c:pt idx="12">
                  <c:v>3857262</c:v>
                </c:pt>
                <c:pt idx="13">
                  <c:v>3835325</c:v>
                </c:pt>
                <c:pt idx="14">
                  <c:v>3820042</c:v>
                </c:pt>
                <c:pt idx="15">
                  <c:v>3880525</c:v>
                </c:pt>
                <c:pt idx="16">
                  <c:v>3946833</c:v>
                </c:pt>
                <c:pt idx="17">
                  <c:v>3982467</c:v>
                </c:pt>
                <c:pt idx="18">
                  <c:v>4161127</c:v>
                </c:pt>
                <c:pt idx="19">
                  <c:v>4371691</c:v>
                </c:pt>
                <c:pt idx="20">
                  <c:v>4601992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B0-4E19-9F93-15DF475FB143}"/>
            </c:ext>
          </c:extLst>
        </c:ser>
        <c:ser>
          <c:idx val="10"/>
          <c:order val="3"/>
          <c:tx>
            <c:strRef>
              <c:f>'Evol tranche d''âge quinquénal 2'!$A$9</c:f>
              <c:strCache>
                <c:ptCount val="1"/>
                <c:pt idx="0">
                  <c:v>85 ans et plus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5.0352387975672298E-2"/>
                  <c:y val="-9.63440729700688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1" i="0" u="none" strike="noStrike" kern="1200" baseline="0">
                        <a:solidFill>
                          <a:schemeClr val="bg2">
                            <a:lumMod val="25000"/>
                          </a:schemeClr>
                        </a:solidFill>
                      </a:rPr>
                      <a:t>85 ans et plus +  163 % en 20 ans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772414777457948"/>
                      <c:h val="5.489905276111384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6-97B0-4E19-9F93-15DF475FB1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 tranche d''âge quinquénal 2'!$D$2:$X$2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2020*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'Evol tranche d''âge quinquénal 2'!$D$9:$X$9</c:f>
              <c:numCache>
                <c:formatCode>#\ ##0" "</c:formatCode>
                <c:ptCount val="21"/>
                <c:pt idx="0">
                  <c:v>840204</c:v>
                </c:pt>
                <c:pt idx="1">
                  <c:v>863371</c:v>
                </c:pt>
                <c:pt idx="2">
                  <c:v>962680</c:v>
                </c:pt>
                <c:pt idx="3">
                  <c:v>1060279</c:v>
                </c:pt>
                <c:pt idx="4">
                  <c:v>1149947</c:v>
                </c:pt>
                <c:pt idx="5">
                  <c:v>1229299</c:v>
                </c:pt>
                <c:pt idx="6">
                  <c:v>1311519</c:v>
                </c:pt>
                <c:pt idx="7">
                  <c:v>1396971</c:v>
                </c:pt>
                <c:pt idx="8">
                  <c:v>1480118</c:v>
                </c:pt>
                <c:pt idx="9">
                  <c:v>1551064</c:v>
                </c:pt>
                <c:pt idx="10">
                  <c:v>1629235</c:v>
                </c:pt>
                <c:pt idx="11">
                  <c:v>1702589</c:v>
                </c:pt>
                <c:pt idx="12">
                  <c:v>1786106</c:v>
                </c:pt>
                <c:pt idx="13">
                  <c:v>1866725</c:v>
                </c:pt>
                <c:pt idx="14">
                  <c:v>1931119</c:v>
                </c:pt>
                <c:pt idx="15">
                  <c:v>1996079</c:v>
                </c:pt>
                <c:pt idx="16">
                  <c:v>2068454</c:v>
                </c:pt>
                <c:pt idx="17">
                  <c:v>2116690</c:v>
                </c:pt>
                <c:pt idx="18">
                  <c:v>2148812</c:v>
                </c:pt>
                <c:pt idx="19">
                  <c:v>2169590</c:v>
                </c:pt>
                <c:pt idx="20">
                  <c:v>2207271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7B0-4E19-9F93-15DF475FB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5432200"/>
        <c:axId val="455438104"/>
      </c:lineChart>
      <c:catAx>
        <c:axId val="455432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5438104"/>
        <c:crosses val="autoZero"/>
        <c:auto val="1"/>
        <c:lblAlgn val="ctr"/>
        <c:lblOffset val="100"/>
        <c:noMultiLvlLbl val="0"/>
      </c:catAx>
      <c:valAx>
        <c:axId val="45543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numFmt formatCode="#,##0;[Red]#,##0" sourceLinked="0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5432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</xdr:colOff>
      <xdr:row>3</xdr:row>
      <xdr:rowOff>0</xdr:rowOff>
    </xdr:from>
    <xdr:to>
      <xdr:col>14</xdr:col>
      <xdr:colOff>195524</xdr:colOff>
      <xdr:row>21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EA2CDB9-12D4-4517-8D5A-DCB6678DD3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657225</xdr:colOff>
      <xdr:row>2</xdr:row>
      <xdr:rowOff>1142999</xdr:rowOff>
    </xdr:from>
    <xdr:to>
      <xdr:col>18</xdr:col>
      <xdr:colOff>647700</xdr:colOff>
      <xdr:row>21</xdr:row>
      <xdr:rowOff>126681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4624F14-79F2-4845-91EF-CD2A145A5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257176</xdr:colOff>
      <xdr:row>2</xdr:row>
      <xdr:rowOff>628650</xdr:rowOff>
    </xdr:from>
    <xdr:to>
      <xdr:col>14</xdr:col>
      <xdr:colOff>57150</xdr:colOff>
      <xdr:row>3</xdr:row>
      <xdr:rowOff>114300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8BCE16FA-5E86-4DB3-9D3D-D2F3E329A067}"/>
            </a:ext>
          </a:extLst>
        </xdr:cNvPr>
        <xdr:cNvSpPr txBox="1"/>
      </xdr:nvSpPr>
      <xdr:spPr>
        <a:xfrm>
          <a:off x="11877676" y="1247775"/>
          <a:ext cx="561974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Âges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180644</xdr:colOff>
      <xdr:row>2</xdr:row>
      <xdr:rowOff>472110</xdr:rowOff>
    </xdr:from>
    <xdr:to>
      <xdr:col>14</xdr:col>
      <xdr:colOff>176834</xdr:colOff>
      <xdr:row>17</xdr:row>
      <xdr:rowOff>149088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4F30A9-6A97-45CE-A8D6-59935D811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134757</xdr:colOff>
      <xdr:row>2</xdr:row>
      <xdr:rowOff>457448</xdr:rowOff>
    </xdr:from>
    <xdr:to>
      <xdr:col>10</xdr:col>
      <xdr:colOff>273326</xdr:colOff>
      <xdr:row>18</xdr:row>
      <xdr:rowOff>24848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E80563E-64E1-42DC-9018-3E034B7D3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662608</xdr:colOff>
      <xdr:row>2</xdr:row>
      <xdr:rowOff>389284</xdr:rowOff>
    </xdr:from>
    <xdr:to>
      <xdr:col>10</xdr:col>
      <xdr:colOff>389282</xdr:colOff>
      <xdr:row>2</xdr:row>
      <xdr:rowOff>596349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B79AE5E7-55DB-4B66-9AA6-6E444EC16DC4}"/>
            </a:ext>
          </a:extLst>
        </xdr:cNvPr>
        <xdr:cNvSpPr txBox="1"/>
      </xdr:nvSpPr>
      <xdr:spPr>
        <a:xfrm>
          <a:off x="8501683" y="1360834"/>
          <a:ext cx="488674" cy="2070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900" b="1">
              <a:solidFill>
                <a:sysClr val="windowText" lastClr="000000"/>
              </a:solidFill>
            </a:rPr>
            <a:t>Âges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1</xdr:row>
      <xdr:rowOff>123825</xdr:rowOff>
    </xdr:from>
    <xdr:to>
      <xdr:col>13</xdr:col>
      <xdr:colOff>104776</xdr:colOff>
      <xdr:row>17</xdr:row>
      <xdr:rowOff>114301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26E31F25-9E88-4446-BEB3-7ADC17669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35</xdr:row>
      <xdr:rowOff>66675</xdr:rowOff>
    </xdr:from>
    <xdr:to>
      <xdr:col>8</xdr:col>
      <xdr:colOff>457200</xdr:colOff>
      <xdr:row>63</xdr:row>
      <xdr:rowOff>23813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6523DD3-66DB-4C46-AF19-FE02C52850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29</xdr:row>
      <xdr:rowOff>57150</xdr:rowOff>
    </xdr:from>
    <xdr:to>
      <xdr:col>8</xdr:col>
      <xdr:colOff>581025</xdr:colOff>
      <xdr:row>57</xdr:row>
      <xdr:rowOff>14288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CFBB304-F0DD-47B9-8E1A-38BFF52D6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PR/PSN/RECUEIL/Recueil%20donn&#233;es%202023/T1_RETRAITES/Tableaux%20PJ%20du%20recueil/1_1_Population%20des%20retrait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tion depuis 2001"/>
      <sheetName val="Retraités résidant France"/>
      <sheetName val="Pyramide résidents France"/>
      <sheetName val="Retraités tous régimes"/>
      <sheetName val="Retraités par tr. âge"/>
      <sheetName val="Pyramide retraités"/>
      <sheetName val="Tableaux par droit et tr. âge"/>
      <sheetName val="Évolution de l'âge moyen"/>
      <sheetName val="Évol. de l'âge moyen par sexe"/>
      <sheetName val="Evol tranche d'âge quinquénal"/>
      <sheetName val="Evol tranche d'âge quinquénal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D2">
            <v>2003</v>
          </cell>
          <cell r="E2">
            <v>2004</v>
          </cell>
          <cell r="F2">
            <v>2005</v>
          </cell>
          <cell r="G2">
            <v>2006</v>
          </cell>
          <cell r="H2">
            <v>2007</v>
          </cell>
          <cell r="I2">
            <v>2008</v>
          </cell>
          <cell r="J2">
            <v>2009</v>
          </cell>
          <cell r="K2">
            <v>2010</v>
          </cell>
          <cell r="L2">
            <v>2011</v>
          </cell>
          <cell r="M2">
            <v>2012</v>
          </cell>
          <cell r="N2">
            <v>2013</v>
          </cell>
          <cell r="O2">
            <v>2014</v>
          </cell>
          <cell r="P2">
            <v>2015</v>
          </cell>
          <cell r="Q2">
            <v>2016</v>
          </cell>
          <cell r="R2">
            <v>2017</v>
          </cell>
          <cell r="S2">
            <v>2018</v>
          </cell>
          <cell r="T2">
            <v>2019</v>
          </cell>
          <cell r="U2" t="str">
            <v>2020*</v>
          </cell>
          <cell r="V2">
            <v>2021</v>
          </cell>
          <cell r="W2">
            <v>2022</v>
          </cell>
          <cell r="X2">
            <v>2023</v>
          </cell>
        </row>
        <row r="6">
          <cell r="A6" t="str">
            <v>51 à 54 ans</v>
          </cell>
          <cell r="D6">
            <v>0</v>
          </cell>
          <cell r="E6">
            <v>0</v>
          </cell>
          <cell r="F6">
            <v>17051</v>
          </cell>
          <cell r="G6">
            <v>25709</v>
          </cell>
          <cell r="H6">
            <v>31917</v>
          </cell>
          <cell r="I6">
            <v>33706</v>
          </cell>
          <cell r="J6">
            <v>30889</v>
          </cell>
          <cell r="K6">
            <v>25725</v>
          </cell>
          <cell r="L6">
            <v>20904</v>
          </cell>
          <cell r="M6">
            <v>16452</v>
          </cell>
          <cell r="N6">
            <v>12761</v>
          </cell>
          <cell r="O6">
            <v>9824</v>
          </cell>
          <cell r="P6">
            <v>7706</v>
          </cell>
          <cell r="Q6">
            <v>6107</v>
          </cell>
          <cell r="R6">
            <v>4585</v>
          </cell>
          <cell r="S6">
            <v>3594</v>
          </cell>
          <cell r="T6">
            <v>2733</v>
          </cell>
          <cell r="U6">
            <v>1927</v>
          </cell>
          <cell r="V6">
            <v>1329</v>
          </cell>
          <cell r="W6">
            <v>978</v>
          </cell>
          <cell r="X6">
            <v>740</v>
          </cell>
        </row>
        <row r="7">
          <cell r="A7" t="str">
            <v>55 à 59 ans</v>
          </cell>
          <cell r="D7">
            <v>106294</v>
          </cell>
          <cell r="E7">
            <v>205301</v>
          </cell>
          <cell r="F7">
            <v>282094</v>
          </cell>
          <cell r="G7">
            <v>327824</v>
          </cell>
          <cell r="H7">
            <v>360093</v>
          </cell>
          <cell r="I7">
            <v>383216</v>
          </cell>
          <cell r="J7">
            <v>308096</v>
          </cell>
          <cell r="K7">
            <v>253451</v>
          </cell>
          <cell r="L7">
            <v>196984</v>
          </cell>
          <cell r="M7">
            <v>147181</v>
          </cell>
          <cell r="N7">
            <v>128869</v>
          </cell>
          <cell r="O7">
            <v>117451</v>
          </cell>
          <cell r="P7">
            <v>106404</v>
          </cell>
          <cell r="Q7">
            <v>95541</v>
          </cell>
          <cell r="R7">
            <v>86728</v>
          </cell>
          <cell r="S7">
            <v>80293</v>
          </cell>
          <cell r="T7">
            <v>75257</v>
          </cell>
          <cell r="U7">
            <v>69730</v>
          </cell>
          <cell r="V7">
            <v>65414</v>
          </cell>
          <cell r="W7">
            <v>61243</v>
          </cell>
          <cell r="X7">
            <v>58536</v>
          </cell>
        </row>
        <row r="8">
          <cell r="A8" t="str">
            <v>60 à 64 ans</v>
          </cell>
          <cell r="D8">
            <v>1687831</v>
          </cell>
          <cell r="E8">
            <v>1717748</v>
          </cell>
          <cell r="F8">
            <v>1782023</v>
          </cell>
          <cell r="G8">
            <v>1967647</v>
          </cell>
          <cell r="H8">
            <v>2164893</v>
          </cell>
          <cell r="I8">
            <v>2344339</v>
          </cell>
          <cell r="J8">
            <v>2523937</v>
          </cell>
          <cell r="K8">
            <v>2710731</v>
          </cell>
          <cell r="L8">
            <v>2643492</v>
          </cell>
          <cell r="M8">
            <v>2482689</v>
          </cell>
          <cell r="N8">
            <v>2405553</v>
          </cell>
          <cell r="O8">
            <v>2274805</v>
          </cell>
          <cell r="P8">
            <v>2118421</v>
          </cell>
          <cell r="Q8">
            <v>2019202</v>
          </cell>
          <cell r="R8">
            <v>1931899</v>
          </cell>
          <cell r="S8">
            <v>1857751</v>
          </cell>
          <cell r="T8">
            <v>1765707</v>
          </cell>
          <cell r="U8">
            <v>1771345</v>
          </cell>
          <cell r="V8">
            <v>1732381</v>
          </cell>
          <cell r="W8">
            <v>1718358</v>
          </cell>
          <cell r="X8">
            <v>1697290</v>
          </cell>
        </row>
        <row r="9">
          <cell r="A9" t="str">
            <v>65 à 69 ans</v>
          </cell>
          <cell r="D9">
            <v>2420129</v>
          </cell>
          <cell r="E9">
            <v>2414552</v>
          </cell>
          <cell r="F9">
            <v>2399329</v>
          </cell>
          <cell r="G9">
            <v>2358950</v>
          </cell>
          <cell r="H9">
            <v>2359075</v>
          </cell>
          <cell r="I9">
            <v>2391347</v>
          </cell>
          <cell r="J9">
            <v>2437540</v>
          </cell>
          <cell r="K9">
            <v>2500100</v>
          </cell>
          <cell r="L9">
            <v>2741468</v>
          </cell>
          <cell r="M9">
            <v>2964654</v>
          </cell>
          <cell r="N9">
            <v>3172302</v>
          </cell>
          <cell r="O9">
            <v>3363980</v>
          </cell>
          <cell r="P9">
            <v>3561702</v>
          </cell>
          <cell r="Q9">
            <v>3551143</v>
          </cell>
          <cell r="R9">
            <v>3502149</v>
          </cell>
          <cell r="S9">
            <v>3460231</v>
          </cell>
          <cell r="T9">
            <v>3409328</v>
          </cell>
          <cell r="U9">
            <v>3349432</v>
          </cell>
          <cell r="V9">
            <v>3300932</v>
          </cell>
          <cell r="W9">
            <v>3254091</v>
          </cell>
          <cell r="X9">
            <v>3241732</v>
          </cell>
        </row>
        <row r="10">
          <cell r="A10" t="str">
            <v>70 à 74 ans</v>
          </cell>
          <cell r="D10">
            <v>2294055</v>
          </cell>
          <cell r="E10">
            <v>2332385</v>
          </cell>
          <cell r="F10">
            <v>2325689</v>
          </cell>
          <cell r="G10">
            <v>2331583</v>
          </cell>
          <cell r="H10">
            <v>2321418</v>
          </cell>
          <cell r="I10">
            <v>2322895</v>
          </cell>
          <cell r="J10">
            <v>2322872</v>
          </cell>
          <cell r="K10">
            <v>2315729</v>
          </cell>
          <cell r="L10">
            <v>2275526</v>
          </cell>
          <cell r="M10">
            <v>2280556</v>
          </cell>
          <cell r="N10">
            <v>2317052</v>
          </cell>
          <cell r="O10">
            <v>2357090</v>
          </cell>
          <cell r="P10">
            <v>2417229</v>
          </cell>
          <cell r="Q10">
            <v>2650590</v>
          </cell>
          <cell r="R10">
            <v>2863004</v>
          </cell>
          <cell r="S10">
            <v>3073935</v>
          </cell>
          <cell r="T10">
            <v>3273419</v>
          </cell>
          <cell r="U10">
            <v>3459094</v>
          </cell>
          <cell r="V10">
            <v>3474561</v>
          </cell>
          <cell r="W10">
            <v>3473220</v>
          </cell>
          <cell r="X10">
            <v>3444330</v>
          </cell>
        </row>
        <row r="11">
          <cell r="A11" t="str">
            <v>75 à 79 ans</v>
          </cell>
          <cell r="D11">
            <v>1799979</v>
          </cell>
          <cell r="E11">
            <v>1848967</v>
          </cell>
          <cell r="F11">
            <v>1911851</v>
          </cell>
          <cell r="G11">
            <v>1966923</v>
          </cell>
          <cell r="H11">
            <v>2025887</v>
          </cell>
          <cell r="I11">
            <v>2056851</v>
          </cell>
          <cell r="J11">
            <v>2095977</v>
          </cell>
          <cell r="K11">
            <v>2097739</v>
          </cell>
          <cell r="L11">
            <v>2107351</v>
          </cell>
          <cell r="M11">
            <v>2102882</v>
          </cell>
          <cell r="N11">
            <v>2110925</v>
          </cell>
          <cell r="O11">
            <v>2107079</v>
          </cell>
          <cell r="P11">
            <v>2099749</v>
          </cell>
          <cell r="Q11">
            <v>2064493</v>
          </cell>
          <cell r="R11">
            <v>2059210</v>
          </cell>
          <cell r="S11">
            <v>2103740</v>
          </cell>
          <cell r="T11">
            <v>2156521</v>
          </cell>
          <cell r="U11">
            <v>2203766</v>
          </cell>
          <cell r="V11">
            <v>2417784</v>
          </cell>
          <cell r="W11">
            <v>2623310</v>
          </cell>
          <cell r="X11">
            <v>2816143</v>
          </cell>
        </row>
        <row r="12">
          <cell r="A12" t="str">
            <v>80 à 84 ans</v>
          </cell>
          <cell r="D12">
            <v>1262530</v>
          </cell>
          <cell r="E12">
            <v>1365034</v>
          </cell>
          <cell r="F12">
            <v>1381423</v>
          </cell>
          <cell r="G12">
            <v>1409730</v>
          </cell>
          <cell r="H12">
            <v>1439598</v>
          </cell>
          <cell r="I12">
            <v>1478612</v>
          </cell>
          <cell r="J12">
            <v>1523683</v>
          </cell>
          <cell r="K12">
            <v>1584381</v>
          </cell>
          <cell r="L12">
            <v>1636211</v>
          </cell>
          <cell r="M12">
            <v>1689586</v>
          </cell>
          <cell r="N12">
            <v>1722360</v>
          </cell>
          <cell r="O12">
            <v>1753906</v>
          </cell>
          <cell r="P12">
            <v>1757513</v>
          </cell>
          <cell r="Q12">
            <v>1770832</v>
          </cell>
          <cell r="R12">
            <v>1760832</v>
          </cell>
          <cell r="S12">
            <v>1776785</v>
          </cell>
          <cell r="T12">
            <v>1790312</v>
          </cell>
          <cell r="U12">
            <v>1778701</v>
          </cell>
          <cell r="V12">
            <v>1743343</v>
          </cell>
          <cell r="W12">
            <v>1748381</v>
          </cell>
          <cell r="X12">
            <v>1785849</v>
          </cell>
        </row>
        <row r="13">
          <cell r="A13" t="str">
            <v>85 à 89 ans</v>
          </cell>
          <cell r="D13">
            <v>481651</v>
          </cell>
          <cell r="E13">
            <v>479693</v>
          </cell>
          <cell r="F13">
            <v>589048</v>
          </cell>
          <cell r="G13">
            <v>701806</v>
          </cell>
          <cell r="H13">
            <v>799308</v>
          </cell>
          <cell r="I13">
            <v>881875</v>
          </cell>
          <cell r="J13">
            <v>950432</v>
          </cell>
          <cell r="K13">
            <v>973061</v>
          </cell>
          <cell r="L13">
            <v>999479</v>
          </cell>
          <cell r="M13">
            <v>1023951</v>
          </cell>
          <cell r="N13">
            <v>1058106</v>
          </cell>
          <cell r="O13">
            <v>1091259</v>
          </cell>
          <cell r="P13">
            <v>1138157</v>
          </cell>
          <cell r="Q13">
            <v>1180242</v>
          </cell>
          <cell r="R13">
            <v>1216679</v>
          </cell>
          <cell r="S13">
            <v>1246753</v>
          </cell>
          <cell r="T13">
            <v>1282754</v>
          </cell>
          <cell r="U13">
            <v>1287054</v>
          </cell>
          <cell r="V13">
            <v>1292068</v>
          </cell>
          <cell r="W13">
            <v>1289295</v>
          </cell>
          <cell r="X13">
            <v>1300915</v>
          </cell>
        </row>
        <row r="14">
          <cell r="A14" t="str">
            <v>90 à 94 ans</v>
          </cell>
          <cell r="D14">
            <v>287990</v>
          </cell>
          <cell r="E14">
            <v>306024</v>
          </cell>
          <cell r="F14">
            <v>290210</v>
          </cell>
          <cell r="G14">
            <v>268648</v>
          </cell>
          <cell r="H14">
            <v>252111</v>
          </cell>
          <cell r="I14">
            <v>243463</v>
          </cell>
          <cell r="J14">
            <v>248738</v>
          </cell>
          <cell r="K14">
            <v>315682</v>
          </cell>
          <cell r="L14">
            <v>379295</v>
          </cell>
          <cell r="M14">
            <v>430491</v>
          </cell>
          <cell r="N14">
            <v>473739</v>
          </cell>
          <cell r="O14">
            <v>508510</v>
          </cell>
          <cell r="P14">
            <v>521539</v>
          </cell>
          <cell r="Q14">
            <v>538965</v>
          </cell>
          <cell r="R14">
            <v>551812</v>
          </cell>
          <cell r="S14">
            <v>573961</v>
          </cell>
          <cell r="T14">
            <v>597755</v>
          </cell>
          <cell r="U14">
            <v>629371</v>
          </cell>
          <cell r="V14">
            <v>648483</v>
          </cell>
          <cell r="W14">
            <v>667925</v>
          </cell>
          <cell r="X14">
            <v>685312</v>
          </cell>
        </row>
        <row r="15">
          <cell r="A15" t="str">
            <v>95 à 99 ans</v>
          </cell>
          <cell r="D15">
            <v>63333</v>
          </cell>
          <cell r="E15">
            <v>69539</v>
          </cell>
          <cell r="F15">
            <v>74656</v>
          </cell>
          <cell r="G15">
            <v>80075</v>
          </cell>
          <cell r="H15">
            <v>87930</v>
          </cell>
          <cell r="I15">
            <v>92602</v>
          </cell>
          <cell r="J15">
            <v>99582</v>
          </cell>
          <cell r="K15">
            <v>94088</v>
          </cell>
          <cell r="L15">
            <v>86038</v>
          </cell>
          <cell r="M15">
            <v>80254</v>
          </cell>
          <cell r="N15">
            <v>79741</v>
          </cell>
          <cell r="O15">
            <v>83855</v>
          </cell>
          <cell r="P15">
            <v>109287</v>
          </cell>
          <cell r="Q15">
            <v>132148</v>
          </cell>
          <cell r="R15">
            <v>147897</v>
          </cell>
          <cell r="S15">
            <v>160254</v>
          </cell>
          <cell r="T15">
            <v>171425</v>
          </cell>
          <cell r="U15">
            <v>178290</v>
          </cell>
          <cell r="V15">
            <v>182843</v>
          </cell>
          <cell r="W15">
            <v>185414</v>
          </cell>
          <cell r="X15">
            <v>192455</v>
          </cell>
        </row>
        <row r="16">
          <cell r="A16" t="str">
            <v>100 ans et +</v>
          </cell>
          <cell r="D16">
            <v>7230</v>
          </cell>
          <cell r="E16">
            <v>8115</v>
          </cell>
          <cell r="F16">
            <v>8766</v>
          </cell>
          <cell r="G16">
            <v>9750</v>
          </cell>
          <cell r="H16">
            <v>10598</v>
          </cell>
          <cell r="I16">
            <v>11359</v>
          </cell>
          <cell r="J16">
            <v>12767</v>
          </cell>
          <cell r="K16">
            <v>14140</v>
          </cell>
          <cell r="L16">
            <v>15306</v>
          </cell>
          <cell r="M16">
            <v>16368</v>
          </cell>
          <cell r="N16">
            <v>17649</v>
          </cell>
          <cell r="O16">
            <v>18965</v>
          </cell>
          <cell r="P16">
            <v>17123</v>
          </cell>
          <cell r="Q16">
            <v>15370</v>
          </cell>
          <cell r="R16">
            <v>14731</v>
          </cell>
          <cell r="S16">
            <v>15111</v>
          </cell>
          <cell r="T16">
            <v>16520</v>
          </cell>
          <cell r="U16">
            <v>21975</v>
          </cell>
          <cell r="V16">
            <v>25418</v>
          </cell>
          <cell r="W16">
            <v>26956</v>
          </cell>
          <cell r="X16">
            <v>28589</v>
          </cell>
        </row>
        <row r="20">
          <cell r="X20">
            <v>48</v>
          </cell>
        </row>
      </sheetData>
      <sheetData sheetId="10">
        <row r="2">
          <cell r="D2">
            <v>2003</v>
          </cell>
          <cell r="E2">
            <v>2004</v>
          </cell>
          <cell r="F2">
            <v>2005</v>
          </cell>
          <cell r="G2">
            <v>2006</v>
          </cell>
          <cell r="H2">
            <v>2007</v>
          </cell>
          <cell r="I2">
            <v>2008</v>
          </cell>
          <cell r="J2">
            <v>2009</v>
          </cell>
          <cell r="K2">
            <v>2010</v>
          </cell>
          <cell r="L2">
            <v>2011</v>
          </cell>
          <cell r="M2">
            <v>2012</v>
          </cell>
          <cell r="N2">
            <v>2013</v>
          </cell>
          <cell r="O2">
            <v>2014</v>
          </cell>
          <cell r="P2">
            <v>2015</v>
          </cell>
          <cell r="Q2">
            <v>2016</v>
          </cell>
          <cell r="R2">
            <v>2017</v>
          </cell>
          <cell r="S2">
            <v>2018</v>
          </cell>
          <cell r="T2">
            <v>2019</v>
          </cell>
          <cell r="U2" t="str">
            <v>2020*</v>
          </cell>
          <cell r="V2">
            <v>2021</v>
          </cell>
          <cell r="W2">
            <v>2022</v>
          </cell>
          <cell r="X2">
            <v>2023</v>
          </cell>
        </row>
        <row r="6">
          <cell r="A6" t="str">
            <v>51 à 64 ans</v>
          </cell>
          <cell r="D6">
            <v>1794125</v>
          </cell>
          <cell r="E6">
            <v>1923049</v>
          </cell>
          <cell r="F6">
            <v>2081168</v>
          </cell>
          <cell r="G6">
            <v>2321180</v>
          </cell>
          <cell r="H6">
            <v>2556903</v>
          </cell>
          <cell r="I6">
            <v>2761261</v>
          </cell>
          <cell r="J6">
            <v>2862922</v>
          </cell>
          <cell r="K6">
            <v>2989907</v>
          </cell>
          <cell r="L6">
            <v>2861380</v>
          </cell>
          <cell r="M6">
            <v>2646322</v>
          </cell>
          <cell r="N6">
            <v>2547183</v>
          </cell>
          <cell r="O6">
            <v>2402080</v>
          </cell>
          <cell r="P6">
            <v>2232531</v>
          </cell>
          <cell r="Q6">
            <v>2120850</v>
          </cell>
          <cell r="R6">
            <v>2023212</v>
          </cell>
          <cell r="S6">
            <v>1941638</v>
          </cell>
          <cell r="T6">
            <v>1843697</v>
          </cell>
          <cell r="U6">
            <v>1843002</v>
          </cell>
          <cell r="V6">
            <v>1799124</v>
          </cell>
          <cell r="W6">
            <v>1780579</v>
          </cell>
          <cell r="X6">
            <v>1756566</v>
          </cell>
        </row>
        <row r="7">
          <cell r="A7" t="str">
            <v>65 à 74 ans</v>
          </cell>
          <cell r="D7">
            <v>4714184</v>
          </cell>
          <cell r="E7">
            <v>4746937</v>
          </cell>
          <cell r="F7">
            <v>4725018</v>
          </cell>
          <cell r="G7">
            <v>4690533</v>
          </cell>
          <cell r="H7">
            <v>4680493</v>
          </cell>
          <cell r="I7">
            <v>4714242</v>
          </cell>
          <cell r="J7">
            <v>4760412</v>
          </cell>
          <cell r="K7">
            <v>4815829</v>
          </cell>
          <cell r="L7">
            <v>5016994</v>
          </cell>
          <cell r="M7">
            <v>5245210</v>
          </cell>
          <cell r="N7">
            <v>5489354</v>
          </cell>
          <cell r="O7">
            <v>5721070</v>
          </cell>
          <cell r="P7">
            <v>5978931</v>
          </cell>
          <cell r="Q7">
            <v>6201733</v>
          </cell>
          <cell r="R7">
            <v>6365153</v>
          </cell>
          <cell r="S7">
            <v>6534166</v>
          </cell>
          <cell r="T7">
            <v>6682747</v>
          </cell>
          <cell r="U7">
            <v>6808526</v>
          </cell>
          <cell r="V7">
            <v>6775493</v>
          </cell>
          <cell r="W7">
            <v>6727311</v>
          </cell>
          <cell r="X7">
            <v>6686062</v>
          </cell>
        </row>
        <row r="8">
          <cell r="A8" t="str">
            <v>75 à 84 ans</v>
          </cell>
          <cell r="D8">
            <v>3062509</v>
          </cell>
          <cell r="E8">
            <v>3214001</v>
          </cell>
          <cell r="F8">
            <v>3293274</v>
          </cell>
          <cell r="G8">
            <v>3376653</v>
          </cell>
          <cell r="H8">
            <v>3465485</v>
          </cell>
          <cell r="I8">
            <v>3535463</v>
          </cell>
          <cell r="J8">
            <v>3619660</v>
          </cell>
          <cell r="K8">
            <v>3682120</v>
          </cell>
          <cell r="L8">
            <v>3743562</v>
          </cell>
          <cell r="M8">
            <v>3792468</v>
          </cell>
          <cell r="N8">
            <v>3833285</v>
          </cell>
          <cell r="O8">
            <v>3860985</v>
          </cell>
          <cell r="P8">
            <v>3857262</v>
          </cell>
          <cell r="Q8">
            <v>3835325</v>
          </cell>
          <cell r="R8">
            <v>3820042</v>
          </cell>
          <cell r="S8">
            <v>3880525</v>
          </cell>
          <cell r="T8">
            <v>3946833</v>
          </cell>
          <cell r="U8">
            <v>3982467</v>
          </cell>
          <cell r="V8">
            <v>4161127</v>
          </cell>
          <cell r="W8">
            <v>4371691</v>
          </cell>
          <cell r="X8">
            <v>4601992</v>
          </cell>
        </row>
        <row r="9">
          <cell r="A9" t="str">
            <v>85 ans et plus</v>
          </cell>
          <cell r="D9">
            <v>840204</v>
          </cell>
          <cell r="E9">
            <v>863371</v>
          </cell>
          <cell r="F9">
            <v>962680</v>
          </cell>
          <cell r="G9">
            <v>1060279</v>
          </cell>
          <cell r="H9">
            <v>1149947</v>
          </cell>
          <cell r="I9">
            <v>1229299</v>
          </cell>
          <cell r="J9">
            <v>1311519</v>
          </cell>
          <cell r="K9">
            <v>1396971</v>
          </cell>
          <cell r="L9">
            <v>1480118</v>
          </cell>
          <cell r="M9">
            <v>1551064</v>
          </cell>
          <cell r="N9">
            <v>1629235</v>
          </cell>
          <cell r="O9">
            <v>1702589</v>
          </cell>
          <cell r="P9">
            <v>1786106</v>
          </cell>
          <cell r="Q9">
            <v>1866725</v>
          </cell>
          <cell r="R9">
            <v>1931119</v>
          </cell>
          <cell r="S9">
            <v>1996079</v>
          </cell>
          <cell r="T9">
            <v>2068454</v>
          </cell>
          <cell r="U9">
            <v>2116690</v>
          </cell>
          <cell r="V9">
            <v>2148812</v>
          </cell>
          <cell r="W9">
            <v>2169590</v>
          </cell>
          <cell r="X9">
            <v>2207271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E7A56-046F-4948-B7E7-E925614C80C2}">
  <dimension ref="A1:Y65"/>
  <sheetViews>
    <sheetView showGridLines="0" tabSelected="1" zoomScaleNormal="100" workbookViewId="0">
      <selection sqref="A1:G1"/>
    </sheetView>
  </sheetViews>
  <sheetFormatPr baseColWidth="10" defaultColWidth="11.42578125" defaultRowHeight="12.75" x14ac:dyDescent="0.2"/>
  <cols>
    <col min="1" max="1" width="13.85546875" style="94" customWidth="1"/>
    <col min="2" max="7" width="15.7109375" style="82" customWidth="1"/>
    <col min="8" max="16384" width="11.42578125" style="82"/>
  </cols>
  <sheetData>
    <row r="1" spans="1:25" ht="33.75" customHeight="1" x14ac:dyDescent="0.25">
      <c r="A1" s="199" t="s">
        <v>129</v>
      </c>
      <c r="B1" s="199"/>
      <c r="C1" s="199"/>
      <c r="D1" s="199"/>
      <c r="E1" s="199"/>
      <c r="F1" s="199"/>
      <c r="G1" s="199"/>
    </row>
    <row r="2" spans="1:25" ht="15" x14ac:dyDescent="0.25">
      <c r="A2" s="83"/>
      <c r="B2" s="200" t="s">
        <v>0</v>
      </c>
      <c r="C2" s="201"/>
      <c r="D2" s="202"/>
      <c r="E2" s="201" t="s">
        <v>1</v>
      </c>
      <c r="F2" s="201"/>
      <c r="G2" s="202"/>
    </row>
    <row r="3" spans="1:25" ht="60" x14ac:dyDescent="0.25">
      <c r="A3" s="84"/>
      <c r="B3" s="85" t="s">
        <v>33</v>
      </c>
      <c r="C3" s="85" t="s">
        <v>34</v>
      </c>
      <c r="D3" s="85" t="s">
        <v>35</v>
      </c>
      <c r="E3" s="85" t="s">
        <v>33</v>
      </c>
      <c r="F3" s="85" t="s">
        <v>34</v>
      </c>
      <c r="G3" s="85" t="s">
        <v>35</v>
      </c>
      <c r="J3" s="196" t="s">
        <v>130</v>
      </c>
      <c r="K3" s="196"/>
      <c r="L3" s="196"/>
      <c r="M3" s="196"/>
      <c r="N3" s="196"/>
      <c r="O3" s="196"/>
      <c r="P3" s="196"/>
      <c r="Q3" s="196"/>
      <c r="R3" s="196"/>
      <c r="S3" s="196"/>
      <c r="V3" s="116" t="s">
        <v>51</v>
      </c>
      <c r="W3" s="139" t="s">
        <v>0</v>
      </c>
      <c r="X3" s="139" t="s">
        <v>1</v>
      </c>
      <c r="Y3" s="139" t="s">
        <v>110</v>
      </c>
    </row>
    <row r="4" spans="1:25" ht="15" x14ac:dyDescent="0.25">
      <c r="A4" s="86">
        <v>51</v>
      </c>
      <c r="B4" s="87">
        <v>1</v>
      </c>
      <c r="C4" s="87"/>
      <c r="D4" s="87"/>
      <c r="E4" s="88">
        <v>28</v>
      </c>
      <c r="F4" s="88"/>
      <c r="G4" s="88"/>
      <c r="V4" s="111" t="s">
        <v>2</v>
      </c>
      <c r="W4" s="140"/>
      <c r="X4" s="140"/>
      <c r="Y4" s="140"/>
    </row>
    <row r="5" spans="1:25" ht="15" x14ac:dyDescent="0.25">
      <c r="A5" s="89">
        <v>52</v>
      </c>
      <c r="B5" s="90">
        <v>6</v>
      </c>
      <c r="C5" s="90"/>
      <c r="D5" s="90"/>
      <c r="E5" s="91">
        <v>108</v>
      </c>
      <c r="F5" s="91"/>
      <c r="G5" s="91"/>
      <c r="V5" s="112" t="s">
        <v>50</v>
      </c>
      <c r="W5" s="141"/>
      <c r="X5" s="141"/>
      <c r="Y5" s="141"/>
    </row>
    <row r="6" spans="1:25" ht="15" x14ac:dyDescent="0.25">
      <c r="A6" s="92">
        <v>53</v>
      </c>
      <c r="B6" s="87">
        <v>9</v>
      </c>
      <c r="C6" s="87"/>
      <c r="D6" s="87"/>
      <c r="E6" s="88">
        <v>202</v>
      </c>
      <c r="F6" s="88"/>
      <c r="G6" s="88"/>
      <c r="V6" s="112"/>
      <c r="W6" s="141"/>
      <c r="X6" s="141"/>
      <c r="Y6" s="141"/>
    </row>
    <row r="7" spans="1:25" ht="15" x14ac:dyDescent="0.25">
      <c r="A7" s="89">
        <v>54</v>
      </c>
      <c r="B7" s="90">
        <v>12</v>
      </c>
      <c r="C7" s="90"/>
      <c r="D7" s="90"/>
      <c r="E7" s="91">
        <v>374</v>
      </c>
      <c r="F7" s="91"/>
      <c r="G7" s="91"/>
      <c r="V7" s="113" t="s">
        <v>49</v>
      </c>
      <c r="W7" s="142">
        <f>SUM(B4:D7)</f>
        <v>28</v>
      </c>
      <c r="X7" s="141">
        <f>SUM(E4:G7)</f>
        <v>712</v>
      </c>
      <c r="Y7" s="142">
        <f>SUM(W7:X7)</f>
        <v>740</v>
      </c>
    </row>
    <row r="8" spans="1:25" ht="15" x14ac:dyDescent="0.25">
      <c r="A8" s="92">
        <v>55</v>
      </c>
      <c r="B8" s="87">
        <v>245</v>
      </c>
      <c r="C8" s="87">
        <v>1</v>
      </c>
      <c r="D8" s="87">
        <v>71</v>
      </c>
      <c r="E8" s="88">
        <v>3702</v>
      </c>
      <c r="F8" s="88"/>
      <c r="G8" s="88">
        <v>46</v>
      </c>
      <c r="V8" s="113" t="s">
        <v>48</v>
      </c>
      <c r="W8" s="142">
        <f>SUM(B8:D12)</f>
        <v>5994</v>
      </c>
      <c r="X8" s="141">
        <f>SUM(E8:G12)</f>
        <v>52542</v>
      </c>
      <c r="Y8" s="142">
        <f t="shared" ref="Y8:Y17" si="0">SUM(W8:X8)</f>
        <v>58536</v>
      </c>
    </row>
    <row r="9" spans="1:25" ht="15" x14ac:dyDescent="0.25">
      <c r="A9" s="89">
        <v>56</v>
      </c>
      <c r="B9" s="90">
        <v>597</v>
      </c>
      <c r="C9" s="90">
        <v>1</v>
      </c>
      <c r="D9" s="90">
        <v>204</v>
      </c>
      <c r="E9" s="91">
        <v>7415</v>
      </c>
      <c r="F9" s="91"/>
      <c r="G9" s="91">
        <v>126</v>
      </c>
      <c r="V9" s="113" t="s">
        <v>47</v>
      </c>
      <c r="W9" s="142">
        <f>SUM(B13:D17)</f>
        <v>833118</v>
      </c>
      <c r="X9" s="141">
        <f>SUM(E13:G17)</f>
        <v>864172</v>
      </c>
      <c r="Y9" s="142">
        <f t="shared" si="0"/>
        <v>1697290</v>
      </c>
    </row>
    <row r="10" spans="1:25" ht="15" x14ac:dyDescent="0.25">
      <c r="A10" s="92">
        <v>57</v>
      </c>
      <c r="B10" s="87">
        <v>764</v>
      </c>
      <c r="C10" s="87">
        <v>1</v>
      </c>
      <c r="D10" s="87">
        <v>364</v>
      </c>
      <c r="E10" s="88">
        <v>10827</v>
      </c>
      <c r="F10" s="88">
        <v>3</v>
      </c>
      <c r="G10" s="88">
        <v>194</v>
      </c>
      <c r="V10" s="113" t="s">
        <v>46</v>
      </c>
      <c r="W10" s="142">
        <f>SUM(B18:D22)</f>
        <v>1512072</v>
      </c>
      <c r="X10" s="141">
        <f>SUM(E18:G22)</f>
        <v>1729660</v>
      </c>
      <c r="Y10" s="142">
        <f t="shared" si="0"/>
        <v>3241732</v>
      </c>
    </row>
    <row r="11" spans="1:25" ht="15" x14ac:dyDescent="0.25">
      <c r="A11" s="89">
        <v>58</v>
      </c>
      <c r="B11" s="90">
        <v>968</v>
      </c>
      <c r="C11" s="90">
        <v>3</v>
      </c>
      <c r="D11" s="90">
        <v>537</v>
      </c>
      <c r="E11" s="91">
        <v>13116</v>
      </c>
      <c r="F11" s="91">
        <v>6</v>
      </c>
      <c r="G11" s="91">
        <v>335</v>
      </c>
      <c r="V11" s="114" t="s">
        <v>45</v>
      </c>
      <c r="W11" s="142">
        <f>SUM(B23:D27)</f>
        <v>1577162</v>
      </c>
      <c r="X11" s="141">
        <f>SUM(E23:G27)</f>
        <v>1867168</v>
      </c>
      <c r="Y11" s="142">
        <f t="shared" si="0"/>
        <v>3444330</v>
      </c>
    </row>
    <row r="12" spans="1:25" ht="15" x14ac:dyDescent="0.25">
      <c r="A12" s="92">
        <v>59</v>
      </c>
      <c r="B12" s="87">
        <v>1327</v>
      </c>
      <c r="C12" s="87">
        <v>5</v>
      </c>
      <c r="D12" s="87">
        <v>906</v>
      </c>
      <c r="E12" s="88">
        <v>16255</v>
      </c>
      <c r="F12" s="88">
        <v>12</v>
      </c>
      <c r="G12" s="88">
        <v>505</v>
      </c>
      <c r="V12" s="113" t="s">
        <v>44</v>
      </c>
      <c r="W12" s="142">
        <f>SUM(B28:D32)</f>
        <v>1277365</v>
      </c>
      <c r="X12" s="141">
        <f>SUM(E28:G32)</f>
        <v>1538778</v>
      </c>
      <c r="Y12" s="142">
        <f t="shared" si="0"/>
        <v>2816143</v>
      </c>
    </row>
    <row r="13" spans="1:25" ht="15" x14ac:dyDescent="0.25">
      <c r="A13" s="89">
        <v>60</v>
      </c>
      <c r="B13" s="90">
        <v>1486</v>
      </c>
      <c r="C13" s="90">
        <v>183</v>
      </c>
      <c r="D13" s="90">
        <v>45057</v>
      </c>
      <c r="E13" s="91">
        <v>19017</v>
      </c>
      <c r="F13" s="91">
        <v>452</v>
      </c>
      <c r="G13" s="91">
        <v>16939</v>
      </c>
      <c r="V13" s="113" t="s">
        <v>43</v>
      </c>
      <c r="W13" s="142">
        <f>SUM(B33:D37)</f>
        <v>771684</v>
      </c>
      <c r="X13" s="141">
        <f>SUM(E33:G37)</f>
        <v>1014165</v>
      </c>
      <c r="Y13" s="142">
        <f t="shared" si="0"/>
        <v>1785849</v>
      </c>
    </row>
    <row r="14" spans="1:25" ht="15" x14ac:dyDescent="0.25">
      <c r="A14" s="92">
        <v>61</v>
      </c>
      <c r="B14" s="87">
        <v>1458</v>
      </c>
      <c r="C14" s="87">
        <v>539</v>
      </c>
      <c r="D14" s="87">
        <v>88057</v>
      </c>
      <c r="E14" s="88">
        <v>21280</v>
      </c>
      <c r="F14" s="88">
        <v>1268</v>
      </c>
      <c r="G14" s="88">
        <v>41109</v>
      </c>
      <c r="V14" s="113" t="s">
        <v>42</v>
      </c>
      <c r="W14" s="142">
        <f>SUM(B38:D42)</f>
        <v>490954</v>
      </c>
      <c r="X14" s="141">
        <f>SUM(E38:G42)</f>
        <v>809961</v>
      </c>
      <c r="Y14" s="142">
        <f t="shared" si="0"/>
        <v>1300915</v>
      </c>
    </row>
    <row r="15" spans="1:25" ht="15" x14ac:dyDescent="0.25">
      <c r="A15" s="89">
        <v>62</v>
      </c>
      <c r="B15" s="90">
        <v>1002</v>
      </c>
      <c r="C15" s="90">
        <v>1580</v>
      </c>
      <c r="D15" s="90">
        <v>186218</v>
      </c>
      <c r="E15" s="91">
        <v>15483</v>
      </c>
      <c r="F15" s="91">
        <v>10967</v>
      </c>
      <c r="G15" s="91">
        <v>169338</v>
      </c>
      <c r="V15" s="113" t="s">
        <v>41</v>
      </c>
      <c r="W15" s="142">
        <f>SUM(B43:D47)</f>
        <v>208021</v>
      </c>
      <c r="X15" s="141">
        <f>SUM(E43:G47)</f>
        <v>477291</v>
      </c>
      <c r="Y15" s="142">
        <f t="shared" si="0"/>
        <v>685312</v>
      </c>
    </row>
    <row r="16" spans="1:25" ht="15" x14ac:dyDescent="0.25">
      <c r="A16" s="92">
        <v>63</v>
      </c>
      <c r="B16" s="87">
        <v>770</v>
      </c>
      <c r="C16" s="87">
        <v>2485</v>
      </c>
      <c r="D16" s="87">
        <v>239794</v>
      </c>
      <c r="E16" s="88">
        <v>13228</v>
      </c>
      <c r="F16" s="88">
        <v>18729</v>
      </c>
      <c r="G16" s="88">
        <v>239695</v>
      </c>
      <c r="V16" s="113" t="s">
        <v>40</v>
      </c>
      <c r="W16" s="142">
        <f>SUM(B48:D52)</f>
        <v>43070</v>
      </c>
      <c r="X16" s="141">
        <f>SUM(E48:G52)</f>
        <v>149385</v>
      </c>
      <c r="Y16" s="142">
        <f t="shared" si="0"/>
        <v>192455</v>
      </c>
    </row>
    <row r="17" spans="1:25" ht="15" x14ac:dyDescent="0.25">
      <c r="A17" s="89">
        <v>64</v>
      </c>
      <c r="B17" s="90">
        <v>808</v>
      </c>
      <c r="C17" s="90">
        <v>3102</v>
      </c>
      <c r="D17" s="90">
        <v>260579</v>
      </c>
      <c r="E17" s="91">
        <v>13634</v>
      </c>
      <c r="F17" s="91">
        <v>22769</v>
      </c>
      <c r="G17" s="91">
        <v>260264</v>
      </c>
      <c r="V17" s="113" t="s">
        <v>39</v>
      </c>
      <c r="W17" s="142">
        <f>SUM(B53:D58)</f>
        <v>4310</v>
      </c>
      <c r="X17" s="141">
        <f>SUM(E53:G58)</f>
        <v>24327</v>
      </c>
      <c r="Y17" s="142">
        <f t="shared" si="0"/>
        <v>28637</v>
      </c>
    </row>
    <row r="18" spans="1:25" ht="15" x14ac:dyDescent="0.25">
      <c r="A18" s="92">
        <v>65</v>
      </c>
      <c r="B18" s="87">
        <v>770</v>
      </c>
      <c r="C18" s="87">
        <v>3541</v>
      </c>
      <c r="D18" s="87">
        <v>272098</v>
      </c>
      <c r="E18" s="88">
        <v>13955</v>
      </c>
      <c r="F18" s="88">
        <v>26757</v>
      </c>
      <c r="G18" s="88">
        <v>267596</v>
      </c>
      <c r="T18" s="166"/>
      <c r="V18" s="115"/>
      <c r="W18" s="141"/>
      <c r="X18" s="141"/>
      <c r="Y18" s="141"/>
    </row>
    <row r="19" spans="1:25" ht="15" x14ac:dyDescent="0.25">
      <c r="A19" s="89">
        <v>66</v>
      </c>
      <c r="B19" s="90">
        <v>802</v>
      </c>
      <c r="C19" s="90">
        <v>4167</v>
      </c>
      <c r="D19" s="90">
        <v>284100</v>
      </c>
      <c r="E19" s="91">
        <v>14481</v>
      </c>
      <c r="F19" s="91">
        <v>31392</v>
      </c>
      <c r="G19" s="91">
        <v>277519</v>
      </c>
      <c r="V19" s="174" t="s">
        <v>36</v>
      </c>
      <c r="W19" s="175">
        <f>SUM(W7:W17)</f>
        <v>6723778</v>
      </c>
      <c r="X19" s="175">
        <f>SUM(X7:X17)</f>
        <v>8528161</v>
      </c>
      <c r="Y19" s="175">
        <f>SUM(Y7:Y17)</f>
        <v>15251939</v>
      </c>
    </row>
    <row r="20" spans="1:25" ht="15" x14ac:dyDescent="0.25">
      <c r="A20" s="92">
        <v>67</v>
      </c>
      <c r="B20" s="87">
        <v>589</v>
      </c>
      <c r="C20" s="87">
        <v>4642</v>
      </c>
      <c r="D20" s="87">
        <v>303538</v>
      </c>
      <c r="E20" s="88">
        <v>12099</v>
      </c>
      <c r="F20" s="88">
        <v>37133</v>
      </c>
      <c r="G20" s="88">
        <v>305769</v>
      </c>
      <c r="V20" s="176"/>
      <c r="W20" s="177"/>
      <c r="X20" s="177"/>
      <c r="Y20" s="177"/>
    </row>
    <row r="21" spans="1:25" ht="15" x14ac:dyDescent="0.25">
      <c r="A21" s="89">
        <v>68</v>
      </c>
      <c r="B21" s="90">
        <v>457</v>
      </c>
      <c r="C21" s="90">
        <v>5341</v>
      </c>
      <c r="D21" s="90">
        <v>310902</v>
      </c>
      <c r="E21" s="91">
        <v>12104</v>
      </c>
      <c r="F21" s="91">
        <v>42803</v>
      </c>
      <c r="G21" s="91">
        <v>313688</v>
      </c>
      <c r="V21" s="123"/>
      <c r="W21" s="178"/>
      <c r="X21" s="178"/>
      <c r="Y21" s="178"/>
    </row>
    <row r="22" spans="1:25" ht="15" x14ac:dyDescent="0.25">
      <c r="A22" s="92">
        <v>69</v>
      </c>
      <c r="B22" s="87">
        <v>418</v>
      </c>
      <c r="C22" s="87">
        <v>5932</v>
      </c>
      <c r="D22" s="87">
        <v>314775</v>
      </c>
      <c r="E22" s="88">
        <v>12795</v>
      </c>
      <c r="F22" s="88">
        <v>47332</v>
      </c>
      <c r="G22" s="88">
        <v>314237</v>
      </c>
      <c r="V22" s="123"/>
      <c r="W22" s="178"/>
      <c r="X22" s="178"/>
      <c r="Y22" s="178"/>
    </row>
    <row r="23" spans="1:25" ht="15" x14ac:dyDescent="0.25">
      <c r="A23" s="89">
        <v>70</v>
      </c>
      <c r="B23" s="90">
        <v>411</v>
      </c>
      <c r="C23" s="90">
        <v>6403</v>
      </c>
      <c r="D23" s="90">
        <v>309517</v>
      </c>
      <c r="E23" s="91">
        <v>13505</v>
      </c>
      <c r="F23" s="91">
        <v>50997</v>
      </c>
      <c r="G23" s="91">
        <v>307197</v>
      </c>
      <c r="J23" s="197" t="s">
        <v>113</v>
      </c>
      <c r="K23" s="197"/>
      <c r="V23" s="178"/>
      <c r="W23" s="179"/>
      <c r="X23" s="179"/>
      <c r="Y23" s="179"/>
    </row>
    <row r="24" spans="1:25" ht="15" customHeight="1" x14ac:dyDescent="0.25">
      <c r="A24" s="92">
        <v>71</v>
      </c>
      <c r="B24" s="87">
        <v>339</v>
      </c>
      <c r="C24" s="87">
        <v>7093</v>
      </c>
      <c r="D24" s="87">
        <v>313687</v>
      </c>
      <c r="E24" s="88">
        <v>14546</v>
      </c>
      <c r="F24" s="88">
        <v>56127</v>
      </c>
      <c r="G24" s="88">
        <v>307951</v>
      </c>
      <c r="J24" s="198" t="s">
        <v>112</v>
      </c>
      <c r="K24" s="198"/>
      <c r="L24" s="198"/>
      <c r="M24" s="198"/>
      <c r="N24" s="198"/>
      <c r="O24" s="198"/>
      <c r="P24" s="198"/>
      <c r="V24" s="117"/>
      <c r="W24" s="178"/>
      <c r="X24" s="178"/>
      <c r="Y24" s="178"/>
    </row>
    <row r="25" spans="1:25" ht="15" x14ac:dyDescent="0.25">
      <c r="A25" s="89">
        <v>72</v>
      </c>
      <c r="B25" s="90">
        <v>430</v>
      </c>
      <c r="C25" s="90">
        <v>7294</v>
      </c>
      <c r="D25" s="90">
        <v>303076</v>
      </c>
      <c r="E25" s="91">
        <v>14823</v>
      </c>
      <c r="F25" s="91">
        <v>58974</v>
      </c>
      <c r="G25" s="91">
        <v>295109</v>
      </c>
    </row>
    <row r="26" spans="1:25" ht="15" x14ac:dyDescent="0.25">
      <c r="A26" s="92">
        <v>73</v>
      </c>
      <c r="B26" s="87">
        <v>514</v>
      </c>
      <c r="C26" s="87">
        <v>8177</v>
      </c>
      <c r="D26" s="87">
        <v>310241</v>
      </c>
      <c r="E26" s="88">
        <v>16729</v>
      </c>
      <c r="F26" s="88">
        <v>64827</v>
      </c>
      <c r="G26" s="88">
        <v>296694</v>
      </c>
    </row>
    <row r="27" spans="1:25" ht="15" x14ac:dyDescent="0.25">
      <c r="A27" s="89">
        <v>74</v>
      </c>
      <c r="B27" s="90">
        <v>551</v>
      </c>
      <c r="C27" s="90">
        <v>8478</v>
      </c>
      <c r="D27" s="90">
        <v>300951</v>
      </c>
      <c r="E27" s="91">
        <v>15519</v>
      </c>
      <c r="F27" s="91">
        <v>67820</v>
      </c>
      <c r="G27" s="91">
        <v>286350</v>
      </c>
    </row>
    <row r="28" spans="1:25" ht="15" x14ac:dyDescent="0.25">
      <c r="A28" s="92">
        <v>75</v>
      </c>
      <c r="B28" s="87">
        <v>656</v>
      </c>
      <c r="C28" s="87">
        <v>8712</v>
      </c>
      <c r="D28" s="87">
        <v>296974</v>
      </c>
      <c r="E28" s="88">
        <v>18928</v>
      </c>
      <c r="F28" s="88">
        <v>71209</v>
      </c>
      <c r="G28" s="88">
        <v>273576</v>
      </c>
    </row>
    <row r="29" spans="1:25" ht="15" x14ac:dyDescent="0.25">
      <c r="A29" s="89">
        <v>76</v>
      </c>
      <c r="B29" s="90">
        <v>688</v>
      </c>
      <c r="C29" s="90">
        <v>8522</v>
      </c>
      <c r="D29" s="90">
        <v>284192</v>
      </c>
      <c r="E29" s="91">
        <v>18895</v>
      </c>
      <c r="F29" s="91">
        <v>73960</v>
      </c>
      <c r="G29" s="91">
        <v>257459</v>
      </c>
    </row>
    <row r="30" spans="1:25" ht="15" x14ac:dyDescent="0.25">
      <c r="A30" s="92">
        <v>77</v>
      </c>
      <c r="B30" s="87">
        <v>684</v>
      </c>
      <c r="C30" s="87">
        <v>8728</v>
      </c>
      <c r="D30" s="87">
        <v>263944</v>
      </c>
      <c r="E30" s="88">
        <v>18152</v>
      </c>
      <c r="F30" s="88">
        <v>76132</v>
      </c>
      <c r="G30" s="88">
        <v>236708</v>
      </c>
    </row>
    <row r="31" spans="1:25" ht="15" x14ac:dyDescent="0.25">
      <c r="A31" s="89">
        <v>78</v>
      </c>
      <c r="B31" s="90">
        <v>528</v>
      </c>
      <c r="C31" s="90">
        <v>6990</v>
      </c>
      <c r="D31" s="90">
        <v>199075</v>
      </c>
      <c r="E31" s="91">
        <v>16540</v>
      </c>
      <c r="F31" s="91">
        <v>63039</v>
      </c>
      <c r="G31" s="91">
        <v>171202</v>
      </c>
    </row>
    <row r="32" spans="1:25" ht="18" x14ac:dyDescent="0.25">
      <c r="A32" s="92">
        <v>79</v>
      </c>
      <c r="B32" s="87">
        <v>610</v>
      </c>
      <c r="C32" s="87">
        <v>6917</v>
      </c>
      <c r="D32" s="87">
        <v>190145</v>
      </c>
      <c r="E32" s="88">
        <v>18266</v>
      </c>
      <c r="F32" s="88">
        <v>64829</v>
      </c>
      <c r="G32" s="88">
        <v>159883</v>
      </c>
      <c r="K32" s="93"/>
    </row>
    <row r="33" spans="1:7" ht="15" x14ac:dyDescent="0.25">
      <c r="A33" s="89">
        <v>80</v>
      </c>
      <c r="B33" s="90">
        <v>624</v>
      </c>
      <c r="C33" s="90">
        <v>6835</v>
      </c>
      <c r="D33" s="90">
        <v>178492</v>
      </c>
      <c r="E33" s="91">
        <v>18469</v>
      </c>
      <c r="F33" s="91">
        <v>66318</v>
      </c>
      <c r="G33" s="91">
        <v>147106</v>
      </c>
    </row>
    <row r="34" spans="1:7" ht="15" x14ac:dyDescent="0.25">
      <c r="A34" s="92">
        <v>81</v>
      </c>
      <c r="B34" s="87">
        <v>647</v>
      </c>
      <c r="C34" s="87">
        <v>6621</v>
      </c>
      <c r="D34" s="87">
        <v>158909</v>
      </c>
      <c r="E34" s="88">
        <v>18917</v>
      </c>
      <c r="F34" s="88">
        <v>64345</v>
      </c>
      <c r="G34" s="88">
        <v>127831</v>
      </c>
    </row>
    <row r="35" spans="1:7" ht="15" x14ac:dyDescent="0.25">
      <c r="A35" s="89">
        <v>82</v>
      </c>
      <c r="B35" s="90">
        <v>679</v>
      </c>
      <c r="C35" s="90">
        <v>6333</v>
      </c>
      <c r="D35" s="90">
        <v>136852</v>
      </c>
      <c r="E35" s="91">
        <v>18236</v>
      </c>
      <c r="F35" s="91">
        <v>61341</v>
      </c>
      <c r="G35" s="91">
        <v>108178</v>
      </c>
    </row>
    <row r="36" spans="1:7" ht="15" x14ac:dyDescent="0.25">
      <c r="A36" s="92">
        <v>83</v>
      </c>
      <c r="B36" s="87">
        <v>763</v>
      </c>
      <c r="C36" s="87">
        <v>6667</v>
      </c>
      <c r="D36" s="87">
        <v>133704</v>
      </c>
      <c r="E36" s="88">
        <v>21233</v>
      </c>
      <c r="F36" s="88">
        <v>67273</v>
      </c>
      <c r="G36" s="88">
        <v>103401</v>
      </c>
    </row>
    <row r="37" spans="1:7" ht="15" x14ac:dyDescent="0.25">
      <c r="A37" s="89">
        <v>84</v>
      </c>
      <c r="B37" s="90">
        <v>892</v>
      </c>
      <c r="C37" s="90">
        <v>6960</v>
      </c>
      <c r="D37" s="90">
        <v>126706</v>
      </c>
      <c r="E37" s="91">
        <v>19195</v>
      </c>
      <c r="F37" s="91">
        <v>72411</v>
      </c>
      <c r="G37" s="91">
        <v>99911</v>
      </c>
    </row>
    <row r="38" spans="1:7" ht="15" x14ac:dyDescent="0.25">
      <c r="A38" s="92">
        <v>85</v>
      </c>
      <c r="B38" s="87">
        <v>864</v>
      </c>
      <c r="C38" s="87">
        <v>6937</v>
      </c>
      <c r="D38" s="87">
        <v>114707</v>
      </c>
      <c r="E38" s="88">
        <v>19469</v>
      </c>
      <c r="F38" s="88">
        <v>72262</v>
      </c>
      <c r="G38" s="88">
        <v>89740</v>
      </c>
    </row>
    <row r="39" spans="1:7" ht="15" x14ac:dyDescent="0.25">
      <c r="A39" s="89">
        <v>86</v>
      </c>
      <c r="B39" s="90">
        <v>969</v>
      </c>
      <c r="C39" s="90">
        <v>6692</v>
      </c>
      <c r="D39" s="90">
        <v>102164</v>
      </c>
      <c r="E39" s="91">
        <v>19287</v>
      </c>
      <c r="F39" s="91">
        <v>72712</v>
      </c>
      <c r="G39" s="91">
        <v>80706</v>
      </c>
    </row>
    <row r="40" spans="1:7" ht="15" x14ac:dyDescent="0.25">
      <c r="A40" s="92">
        <v>87</v>
      </c>
      <c r="B40" s="87">
        <v>990</v>
      </c>
      <c r="C40" s="87">
        <v>6522</v>
      </c>
      <c r="D40" s="87">
        <v>91693</v>
      </c>
      <c r="E40" s="88">
        <v>19835</v>
      </c>
      <c r="F40" s="88">
        <v>72628</v>
      </c>
      <c r="G40" s="88">
        <v>71863</v>
      </c>
    </row>
    <row r="41" spans="1:7" ht="15" x14ac:dyDescent="0.25">
      <c r="A41" s="89">
        <v>88</v>
      </c>
      <c r="B41" s="90">
        <v>983</v>
      </c>
      <c r="C41" s="90">
        <v>6120</v>
      </c>
      <c r="D41" s="90">
        <v>77704</v>
      </c>
      <c r="E41" s="91">
        <v>18919</v>
      </c>
      <c r="F41" s="91">
        <v>69757</v>
      </c>
      <c r="G41" s="91">
        <v>62295</v>
      </c>
    </row>
    <row r="42" spans="1:7" ht="15" x14ac:dyDescent="0.25">
      <c r="A42" s="92">
        <v>89</v>
      </c>
      <c r="B42" s="87">
        <v>1047</v>
      </c>
      <c r="C42" s="87">
        <v>5846</v>
      </c>
      <c r="D42" s="87">
        <v>67716</v>
      </c>
      <c r="E42" s="88">
        <v>17508</v>
      </c>
      <c r="F42" s="88">
        <v>67804</v>
      </c>
      <c r="G42" s="88">
        <v>55176</v>
      </c>
    </row>
    <row r="43" spans="1:7" ht="15" x14ac:dyDescent="0.25">
      <c r="A43" s="89">
        <v>90</v>
      </c>
      <c r="B43" s="90">
        <v>883</v>
      </c>
      <c r="C43" s="90">
        <v>5200</v>
      </c>
      <c r="D43" s="90">
        <v>55035</v>
      </c>
      <c r="E43" s="91">
        <v>15837</v>
      </c>
      <c r="F43" s="91">
        <v>61770</v>
      </c>
      <c r="G43" s="91">
        <v>46285</v>
      </c>
    </row>
    <row r="44" spans="1:7" ht="15" x14ac:dyDescent="0.25">
      <c r="A44" s="92">
        <v>91</v>
      </c>
      <c r="B44" s="87">
        <v>863</v>
      </c>
      <c r="C44" s="87">
        <v>4836</v>
      </c>
      <c r="D44" s="87">
        <v>45958</v>
      </c>
      <c r="E44" s="88">
        <v>15182</v>
      </c>
      <c r="F44" s="88">
        <v>57881</v>
      </c>
      <c r="G44" s="88">
        <v>40255</v>
      </c>
    </row>
    <row r="45" spans="1:7" ht="15" x14ac:dyDescent="0.25">
      <c r="A45" s="89">
        <v>92</v>
      </c>
      <c r="B45" s="90">
        <v>710</v>
      </c>
      <c r="C45" s="90">
        <v>4033</v>
      </c>
      <c r="D45" s="90">
        <v>35889</v>
      </c>
      <c r="E45" s="91">
        <v>13181</v>
      </c>
      <c r="F45" s="91">
        <v>50029</v>
      </c>
      <c r="G45" s="91">
        <v>32485</v>
      </c>
    </row>
    <row r="46" spans="1:7" ht="15" x14ac:dyDescent="0.25">
      <c r="A46" s="92">
        <v>93</v>
      </c>
      <c r="B46" s="87">
        <v>556</v>
      </c>
      <c r="C46" s="87">
        <v>3353</v>
      </c>
      <c r="D46" s="87">
        <v>28377</v>
      </c>
      <c r="E46" s="88">
        <v>12784</v>
      </c>
      <c r="F46" s="88">
        <v>42819</v>
      </c>
      <c r="G46" s="88">
        <v>26334</v>
      </c>
    </row>
    <row r="47" spans="1:7" ht="15" x14ac:dyDescent="0.25">
      <c r="A47" s="89">
        <v>94</v>
      </c>
      <c r="B47" s="90">
        <v>485</v>
      </c>
      <c r="C47" s="90">
        <v>2383</v>
      </c>
      <c r="D47" s="90">
        <v>19460</v>
      </c>
      <c r="E47" s="91">
        <v>9476</v>
      </c>
      <c r="F47" s="91">
        <v>33259</v>
      </c>
      <c r="G47" s="91">
        <v>19714</v>
      </c>
    </row>
    <row r="48" spans="1:7" ht="15" x14ac:dyDescent="0.25">
      <c r="A48" s="92">
        <v>95</v>
      </c>
      <c r="B48" s="87">
        <v>377</v>
      </c>
      <c r="C48" s="87">
        <v>1814</v>
      </c>
      <c r="D48" s="87">
        <v>14054</v>
      </c>
      <c r="E48" s="88">
        <v>8257</v>
      </c>
      <c r="F48" s="88">
        <v>26275</v>
      </c>
      <c r="G48" s="88">
        <v>14978</v>
      </c>
    </row>
    <row r="49" spans="1:8" ht="15" x14ac:dyDescent="0.25">
      <c r="A49" s="89">
        <v>96</v>
      </c>
      <c r="B49" s="90">
        <v>265</v>
      </c>
      <c r="C49" s="90">
        <v>1337</v>
      </c>
      <c r="D49" s="90">
        <v>9600</v>
      </c>
      <c r="E49" s="91">
        <v>6465</v>
      </c>
      <c r="F49" s="91">
        <v>19865</v>
      </c>
      <c r="G49" s="91">
        <v>11316</v>
      </c>
    </row>
    <row r="50" spans="1:8" ht="15" x14ac:dyDescent="0.25">
      <c r="A50" s="92">
        <v>97</v>
      </c>
      <c r="B50" s="87">
        <v>172</v>
      </c>
      <c r="C50" s="87">
        <v>927</v>
      </c>
      <c r="D50" s="87">
        <v>6426</v>
      </c>
      <c r="E50" s="88">
        <v>5142</v>
      </c>
      <c r="F50" s="88">
        <v>14863</v>
      </c>
      <c r="G50" s="88">
        <v>8066</v>
      </c>
    </row>
    <row r="51" spans="1:8" ht="15" x14ac:dyDescent="0.25">
      <c r="A51" s="89">
        <v>98</v>
      </c>
      <c r="B51" s="90">
        <v>134</v>
      </c>
      <c r="C51" s="90">
        <v>640</v>
      </c>
      <c r="D51" s="90">
        <v>4228</v>
      </c>
      <c r="E51" s="91">
        <v>3998</v>
      </c>
      <c r="F51" s="91">
        <v>10537</v>
      </c>
      <c r="G51" s="91">
        <v>5743</v>
      </c>
    </row>
    <row r="52" spans="1:8" ht="15" x14ac:dyDescent="0.25">
      <c r="A52" s="92">
        <v>99</v>
      </c>
      <c r="B52" s="87">
        <v>87</v>
      </c>
      <c r="C52" s="87">
        <v>381</v>
      </c>
      <c r="D52" s="87">
        <v>2628</v>
      </c>
      <c r="E52" s="88">
        <v>2630</v>
      </c>
      <c r="F52" s="88">
        <v>7245</v>
      </c>
      <c r="G52" s="88">
        <v>4005</v>
      </c>
    </row>
    <row r="53" spans="1:8" ht="15" x14ac:dyDescent="0.25">
      <c r="A53" s="89">
        <v>100</v>
      </c>
      <c r="B53" s="90">
        <v>50</v>
      </c>
      <c r="C53" s="90">
        <v>236</v>
      </c>
      <c r="D53" s="90">
        <v>1558</v>
      </c>
      <c r="E53" s="91">
        <v>1871</v>
      </c>
      <c r="F53" s="91">
        <v>4886</v>
      </c>
      <c r="G53" s="91">
        <v>2792</v>
      </c>
    </row>
    <row r="54" spans="1:8" ht="15" x14ac:dyDescent="0.25">
      <c r="A54" s="92">
        <v>101</v>
      </c>
      <c r="B54" s="87">
        <v>31</v>
      </c>
      <c r="C54" s="87">
        <v>131</v>
      </c>
      <c r="D54" s="87">
        <v>986</v>
      </c>
      <c r="E54" s="88">
        <v>1264</v>
      </c>
      <c r="F54" s="88">
        <v>3169</v>
      </c>
      <c r="G54" s="88">
        <v>1815</v>
      </c>
    </row>
    <row r="55" spans="1:8" ht="15" x14ac:dyDescent="0.25">
      <c r="A55" s="89">
        <v>102</v>
      </c>
      <c r="B55" s="90">
        <v>17</v>
      </c>
      <c r="C55" s="90">
        <v>84</v>
      </c>
      <c r="D55" s="90">
        <v>552</v>
      </c>
      <c r="E55" s="91">
        <v>805</v>
      </c>
      <c r="F55" s="91">
        <v>2046</v>
      </c>
      <c r="G55" s="91">
        <v>1160</v>
      </c>
    </row>
    <row r="56" spans="1:8" ht="15" x14ac:dyDescent="0.25">
      <c r="A56" s="92">
        <v>103</v>
      </c>
      <c r="B56" s="87">
        <v>12</v>
      </c>
      <c r="C56" s="87">
        <v>44</v>
      </c>
      <c r="D56" s="87">
        <v>313</v>
      </c>
      <c r="E56" s="88">
        <v>648</v>
      </c>
      <c r="F56" s="88">
        <v>1190</v>
      </c>
      <c r="G56" s="88">
        <v>659</v>
      </c>
    </row>
    <row r="57" spans="1:8" ht="15" x14ac:dyDescent="0.25">
      <c r="A57" s="89">
        <v>104</v>
      </c>
      <c r="B57" s="90">
        <v>5</v>
      </c>
      <c r="C57" s="90">
        <v>9</v>
      </c>
      <c r="D57" s="90">
        <v>101</v>
      </c>
      <c r="E57" s="91">
        <v>224</v>
      </c>
      <c r="F57" s="91">
        <v>414</v>
      </c>
      <c r="G57" s="91">
        <v>247</v>
      </c>
    </row>
    <row r="58" spans="1:8" ht="15" x14ac:dyDescent="0.25">
      <c r="A58" s="173">
        <v>105</v>
      </c>
      <c r="B58" s="193">
        <v>12</v>
      </c>
      <c r="C58" s="193">
        <v>8</v>
      </c>
      <c r="D58" s="193">
        <v>161</v>
      </c>
      <c r="E58" s="193">
        <v>414</v>
      </c>
      <c r="F58" s="193">
        <v>428</v>
      </c>
      <c r="G58" s="193">
        <v>295</v>
      </c>
    </row>
    <row r="59" spans="1:8" ht="15" x14ac:dyDescent="0.25">
      <c r="A59" s="173" t="s">
        <v>123</v>
      </c>
      <c r="B59" s="194"/>
      <c r="C59" s="194"/>
      <c r="D59" s="194"/>
      <c r="E59" s="194"/>
      <c r="F59" s="194"/>
      <c r="G59" s="194"/>
    </row>
    <row r="60" spans="1:8" s="172" customFormat="1" ht="20.25" customHeight="1" x14ac:dyDescent="0.2">
      <c r="A60" s="217" t="s">
        <v>36</v>
      </c>
      <c r="B60" s="218">
        <f t="shared" ref="B60:G60" si="1">SUM(B4:B59)</f>
        <v>31017</v>
      </c>
      <c r="C60" s="218">
        <f t="shared" si="1"/>
        <v>199786</v>
      </c>
      <c r="D60" s="218">
        <f t="shared" si="1"/>
        <v>6492975</v>
      </c>
      <c r="E60" s="218">
        <f t="shared" si="1"/>
        <v>655252</v>
      </c>
      <c r="F60" s="218">
        <f t="shared" si="1"/>
        <v>1911064</v>
      </c>
      <c r="G60" s="218">
        <f t="shared" si="1"/>
        <v>5961845</v>
      </c>
      <c r="H60" s="171"/>
    </row>
    <row r="61" spans="1:8" x14ac:dyDescent="0.2">
      <c r="A61" s="197" t="s">
        <v>113</v>
      </c>
      <c r="B61" s="197"/>
      <c r="G61" s="126"/>
    </row>
    <row r="62" spans="1:8" x14ac:dyDescent="0.2">
      <c r="A62" s="198" t="s">
        <v>112</v>
      </c>
      <c r="B62" s="198"/>
      <c r="C62" s="198"/>
      <c r="D62" s="198"/>
      <c r="E62" s="198"/>
      <c r="F62" s="198"/>
      <c r="G62" s="198"/>
    </row>
    <row r="63" spans="1:8" x14ac:dyDescent="0.2">
      <c r="F63" s="126"/>
    </row>
    <row r="64" spans="1:8" x14ac:dyDescent="0.2">
      <c r="C64" s="126"/>
      <c r="G64" s="126"/>
    </row>
    <row r="65" spans="7:7" x14ac:dyDescent="0.2">
      <c r="G65" s="126"/>
    </row>
  </sheetData>
  <mergeCells count="8">
    <mergeCell ref="J3:S3"/>
    <mergeCell ref="J23:K23"/>
    <mergeCell ref="J24:P24"/>
    <mergeCell ref="A62:G62"/>
    <mergeCell ref="A1:G1"/>
    <mergeCell ref="B2:D2"/>
    <mergeCell ref="E2:G2"/>
    <mergeCell ref="A61:B6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0756C-FAB9-4C0B-B9A5-EEB206B4B20A}">
  <dimension ref="A1:G12"/>
  <sheetViews>
    <sheetView showGridLines="0" workbookViewId="0">
      <selection activeCell="J7" sqref="J7"/>
    </sheetView>
  </sheetViews>
  <sheetFormatPr baseColWidth="10" defaultColWidth="11.42578125" defaultRowHeight="15" x14ac:dyDescent="0.25"/>
  <cols>
    <col min="1" max="1" width="15.85546875" style="2" customWidth="1"/>
    <col min="2" max="2" width="12.7109375" style="2" customWidth="1"/>
    <col min="3" max="3" width="11" style="2" customWidth="1"/>
    <col min="4" max="4" width="12.7109375" style="2" customWidth="1"/>
    <col min="5" max="5" width="12.140625" style="2" customWidth="1"/>
    <col min="6" max="6" width="12.7109375" style="2" customWidth="1"/>
    <col min="7" max="7" width="9.85546875" style="2" customWidth="1"/>
    <col min="8" max="16384" width="11.42578125" style="2"/>
  </cols>
  <sheetData>
    <row r="1" spans="1:7" ht="41.25" customHeight="1" x14ac:dyDescent="0.25">
      <c r="A1" s="203" t="s">
        <v>131</v>
      </c>
      <c r="B1" s="203"/>
      <c r="C1" s="203"/>
      <c r="D1" s="203"/>
      <c r="E1" s="203"/>
      <c r="F1" s="203"/>
      <c r="G1" s="203"/>
    </row>
    <row r="2" spans="1:7" ht="18" customHeight="1" x14ac:dyDescent="0.25">
      <c r="B2" s="14" t="s">
        <v>0</v>
      </c>
      <c r="C2" s="15" t="s">
        <v>8</v>
      </c>
      <c r="D2" s="1" t="s">
        <v>1</v>
      </c>
      <c r="E2" s="15" t="s">
        <v>8</v>
      </c>
      <c r="F2" s="1" t="s">
        <v>2</v>
      </c>
      <c r="G2" s="15" t="s">
        <v>8</v>
      </c>
    </row>
    <row r="3" spans="1:7" x14ac:dyDescent="0.25">
      <c r="A3" s="16" t="s">
        <v>9</v>
      </c>
      <c r="B3" s="17">
        <v>1404618</v>
      </c>
      <c r="C3" s="18">
        <f>B3/$B$7</f>
        <v>0.20890308989975576</v>
      </c>
      <c r="D3" s="17">
        <v>1549126</v>
      </c>
      <c r="E3" s="18">
        <f>D3/$D$7</f>
        <v>0.18164830612367661</v>
      </c>
      <c r="F3" s="17">
        <f>B3+D3</f>
        <v>2953744</v>
      </c>
      <c r="G3" s="18">
        <f>F3/$F$7</f>
        <v>0.19366350730880841</v>
      </c>
    </row>
    <row r="4" spans="1:7" x14ac:dyDescent="0.25">
      <c r="A4" s="19" t="s">
        <v>10</v>
      </c>
      <c r="B4" s="20">
        <v>2523756</v>
      </c>
      <c r="C4" s="21">
        <f>B4/$B$7</f>
        <v>0.37534790708438026</v>
      </c>
      <c r="D4" s="20">
        <v>2965128</v>
      </c>
      <c r="E4" s="21">
        <f>D4/$D$7</f>
        <v>0.34768668180631207</v>
      </c>
      <c r="F4" s="20">
        <f>B4+D4</f>
        <v>5488884</v>
      </c>
      <c r="G4" s="21">
        <f>F4/$F$7</f>
        <v>0.35988106168009193</v>
      </c>
    </row>
    <row r="5" spans="1:7" x14ac:dyDescent="0.25">
      <c r="A5" s="19" t="s">
        <v>11</v>
      </c>
      <c r="B5" s="17">
        <v>2049049</v>
      </c>
      <c r="C5" s="18">
        <f>B5/$B$7</f>
        <v>0.30474667664518368</v>
      </c>
      <c r="D5" s="17">
        <v>2552943</v>
      </c>
      <c r="E5" s="18">
        <f>D5/$D$7</f>
        <v>0.29935445637107461</v>
      </c>
      <c r="F5" s="17">
        <f>B5+D5</f>
        <v>4601992</v>
      </c>
      <c r="G5" s="18">
        <f>F5/$F$7</f>
        <v>0.30173160278178401</v>
      </c>
    </row>
    <row r="6" spans="1:7" x14ac:dyDescent="0.25">
      <c r="A6" s="19" t="s">
        <v>12</v>
      </c>
      <c r="B6" s="20">
        <v>746355</v>
      </c>
      <c r="C6" s="21">
        <f>B6/$B$7</f>
        <v>0.11100232637068029</v>
      </c>
      <c r="D6" s="20">
        <v>1460964</v>
      </c>
      <c r="E6" s="21">
        <f>D6/$D$7</f>
        <v>0.17131055569893675</v>
      </c>
      <c r="F6" s="20">
        <f>B6+D6</f>
        <v>2207319</v>
      </c>
      <c r="G6" s="21">
        <f>F6/$F$7</f>
        <v>0.14472382822931562</v>
      </c>
    </row>
    <row r="7" spans="1:7" s="25" customFormat="1" ht="19.5" customHeight="1" x14ac:dyDescent="0.25">
      <c r="A7" s="22" t="s">
        <v>2</v>
      </c>
      <c r="B7" s="23">
        <f>SUM(B3:B6)</f>
        <v>6723778</v>
      </c>
      <c r="C7" s="24">
        <f>B7/$B$7</f>
        <v>1</v>
      </c>
      <c r="D7" s="23">
        <f>SUM(D3:D6)</f>
        <v>8528161</v>
      </c>
      <c r="E7" s="24">
        <f>D7/$D$7</f>
        <v>1</v>
      </c>
      <c r="F7" s="23">
        <f>SUM(F3:F6)</f>
        <v>15251939</v>
      </c>
      <c r="G7" s="24">
        <f>F7/$F$7</f>
        <v>1</v>
      </c>
    </row>
    <row r="8" spans="1:7" s="25" customFormat="1" ht="19.5" customHeight="1" x14ac:dyDescent="0.25">
      <c r="A8" s="26" t="s">
        <v>13</v>
      </c>
      <c r="B8" s="27" t="s">
        <v>132</v>
      </c>
      <c r="C8" s="28"/>
      <c r="D8" s="27" t="s">
        <v>133</v>
      </c>
      <c r="E8" s="28"/>
      <c r="F8" s="27" t="s">
        <v>134</v>
      </c>
      <c r="G8" s="28"/>
    </row>
    <row r="9" spans="1:7" x14ac:dyDescent="0.25">
      <c r="A9" s="154" t="s">
        <v>113</v>
      </c>
      <c r="B9" s="155"/>
      <c r="C9" s="155"/>
      <c r="D9" s="155"/>
      <c r="E9" s="155"/>
      <c r="F9" s="155"/>
      <c r="G9" s="155"/>
    </row>
    <row r="10" spans="1:7" ht="15" customHeight="1" x14ac:dyDescent="0.25">
      <c r="A10" s="198" t="s">
        <v>112</v>
      </c>
      <c r="B10" s="198"/>
      <c r="C10" s="198"/>
      <c r="D10" s="198"/>
      <c r="E10" s="198"/>
      <c r="F10" s="198"/>
      <c r="G10" s="198"/>
    </row>
    <row r="11" spans="1:7" x14ac:dyDescent="0.25">
      <c r="A11"/>
    </row>
    <row r="12" spans="1:7" x14ac:dyDescent="0.25">
      <c r="A12"/>
    </row>
  </sheetData>
  <mergeCells count="2">
    <mergeCell ref="A1:G1"/>
    <mergeCell ref="A10:G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FD9BE-7C4E-44CD-B6B0-FB0D1066D166}">
  <dimension ref="A1:W26"/>
  <sheetViews>
    <sheetView showGridLines="0" workbookViewId="0">
      <selection sqref="A1:G1"/>
    </sheetView>
  </sheetViews>
  <sheetFormatPr baseColWidth="10" defaultColWidth="11.42578125" defaultRowHeight="12.75" x14ac:dyDescent="0.2"/>
  <cols>
    <col min="1" max="1" width="35.140625" style="29" customWidth="1"/>
    <col min="2" max="2" width="9.85546875" style="29" customWidth="1"/>
    <col min="3" max="3" width="8.140625" style="29" customWidth="1"/>
    <col min="4" max="4" width="9.85546875" style="29" customWidth="1"/>
    <col min="5" max="5" width="8.140625" style="29" customWidth="1"/>
    <col min="6" max="6" width="9.85546875" style="29" customWidth="1"/>
    <col min="7" max="7" width="8.140625" style="29" customWidth="1"/>
    <col min="8" max="8" width="11.42578125" style="29"/>
    <col min="9" max="9" width="44.7109375" style="29" customWidth="1"/>
    <col min="10" max="15" width="9.7109375" style="29" customWidth="1"/>
    <col min="16" max="16" width="11.42578125" style="29"/>
    <col min="17" max="17" width="26.140625" style="29" customWidth="1"/>
    <col min="18" max="18" width="10.28515625" style="29" customWidth="1"/>
    <col min="19" max="20" width="11" style="29" customWidth="1"/>
    <col min="21" max="22" width="10.85546875" style="29" customWidth="1"/>
    <col min="23" max="23" width="10.7109375" style="29" customWidth="1"/>
    <col min="24" max="16384" width="11.42578125" style="29"/>
  </cols>
  <sheetData>
    <row r="1" spans="1:23" s="95" customFormat="1" ht="42.75" customHeight="1" x14ac:dyDescent="0.2">
      <c r="A1" s="204" t="s">
        <v>135</v>
      </c>
      <c r="B1" s="204"/>
      <c r="C1" s="204"/>
      <c r="D1" s="204"/>
      <c r="E1" s="204"/>
      <c r="F1" s="204"/>
      <c r="G1" s="204"/>
      <c r="I1" s="204" t="s">
        <v>136</v>
      </c>
      <c r="J1" s="204"/>
      <c r="K1" s="204"/>
      <c r="L1" s="204"/>
      <c r="M1" s="204"/>
      <c r="N1" s="204"/>
      <c r="O1" s="204"/>
      <c r="Q1" s="204" t="s">
        <v>137</v>
      </c>
      <c r="R1" s="204"/>
      <c r="S1" s="204"/>
      <c r="T1" s="204"/>
      <c r="U1" s="204"/>
      <c r="V1" s="204"/>
      <c r="W1" s="204"/>
    </row>
    <row r="2" spans="1:23" ht="15" x14ac:dyDescent="0.2">
      <c r="B2" s="205" t="s">
        <v>0</v>
      </c>
      <c r="C2" s="206"/>
      <c r="D2" s="205" t="s">
        <v>1</v>
      </c>
      <c r="E2" s="206"/>
      <c r="F2" s="207" t="s">
        <v>2</v>
      </c>
      <c r="G2" s="206"/>
      <c r="J2" s="205" t="s">
        <v>0</v>
      </c>
      <c r="K2" s="206"/>
      <c r="L2" s="205" t="s">
        <v>1</v>
      </c>
      <c r="M2" s="206"/>
      <c r="N2" s="205" t="s">
        <v>2</v>
      </c>
      <c r="O2" s="206"/>
      <c r="R2" s="205" t="s">
        <v>0</v>
      </c>
      <c r="S2" s="206"/>
      <c r="T2" s="205" t="s">
        <v>1</v>
      </c>
      <c r="U2" s="206"/>
      <c r="V2" s="205" t="s">
        <v>2</v>
      </c>
      <c r="W2" s="206"/>
    </row>
    <row r="3" spans="1:23" ht="15" x14ac:dyDescent="0.2">
      <c r="A3" s="30"/>
      <c r="B3" s="31" t="s">
        <v>14</v>
      </c>
      <c r="C3" s="32" t="s">
        <v>8</v>
      </c>
      <c r="D3" s="33" t="s">
        <v>14</v>
      </c>
      <c r="E3" s="32" t="s">
        <v>8</v>
      </c>
      <c r="F3" s="33" t="s">
        <v>14</v>
      </c>
      <c r="G3" s="32" t="s">
        <v>8</v>
      </c>
      <c r="I3" s="30"/>
      <c r="J3" s="31" t="s">
        <v>14</v>
      </c>
      <c r="K3" s="32" t="s">
        <v>8</v>
      </c>
      <c r="L3" s="33" t="s">
        <v>14</v>
      </c>
      <c r="M3" s="32" t="s">
        <v>8</v>
      </c>
      <c r="N3" s="31" t="s">
        <v>14</v>
      </c>
      <c r="O3" s="32" t="s">
        <v>8</v>
      </c>
      <c r="Q3" s="30"/>
      <c r="R3" s="31" t="s">
        <v>14</v>
      </c>
      <c r="S3" s="32" t="s">
        <v>8</v>
      </c>
      <c r="T3" s="33" t="s">
        <v>14</v>
      </c>
      <c r="U3" s="32" t="s">
        <v>8</v>
      </c>
      <c r="V3" s="31" t="s">
        <v>14</v>
      </c>
      <c r="W3" s="32" t="s">
        <v>8</v>
      </c>
    </row>
    <row r="4" spans="1:23" ht="15" x14ac:dyDescent="0.2">
      <c r="A4" s="34" t="s">
        <v>15</v>
      </c>
      <c r="B4" s="35">
        <v>135929</v>
      </c>
      <c r="C4" s="36">
        <f>B4/$B$11</f>
        <v>2.030985418424474E-2</v>
      </c>
      <c r="D4" s="37">
        <v>60995</v>
      </c>
      <c r="E4" s="36">
        <f>D4/$D$11</f>
        <v>7.7474539588860995E-3</v>
      </c>
      <c r="F4" s="37">
        <f>B4+D4</f>
        <v>196924</v>
      </c>
      <c r="G4" s="36">
        <f>F4/$F$11</f>
        <v>1.3519735103156945E-2</v>
      </c>
      <c r="H4" s="38"/>
      <c r="I4" s="34" t="s">
        <v>16</v>
      </c>
      <c r="J4" s="35">
        <v>28</v>
      </c>
      <c r="K4" s="36">
        <f>J4/$J$11</f>
        <v>9.0273076055066577E-4</v>
      </c>
      <c r="L4" s="39">
        <v>712</v>
      </c>
      <c r="M4" s="36">
        <f>L4/$L$11</f>
        <v>1.0866048482110699E-3</v>
      </c>
      <c r="N4" s="39">
        <f>J4+L4</f>
        <v>740</v>
      </c>
      <c r="O4" s="36">
        <f>N4/$N$11</f>
        <v>1.0782943714490966E-3</v>
      </c>
      <c r="Q4" s="40" t="s">
        <v>16</v>
      </c>
      <c r="R4" s="35">
        <v>28</v>
      </c>
      <c r="S4" s="36">
        <f>R4/$R$11</f>
        <v>1.2131558082000667E-4</v>
      </c>
      <c r="T4" s="39">
        <v>712</v>
      </c>
      <c r="U4" s="36">
        <f>T4/$T$11</f>
        <v>2.7744050226082836E-4</v>
      </c>
      <c r="V4" s="39">
        <f>R4+T4</f>
        <v>740</v>
      </c>
      <c r="W4" s="36">
        <f>V4/$V$11</f>
        <v>2.6455792549405298E-4</v>
      </c>
    </row>
    <row r="5" spans="1:23" ht="15" x14ac:dyDescent="0.2">
      <c r="A5" s="41" t="s">
        <v>17</v>
      </c>
      <c r="B5" s="42">
        <v>693758</v>
      </c>
      <c r="C5" s="43">
        <f t="shared" ref="C5:C11" si="0">B5/$B$11</f>
        <v>0.10365796716781012</v>
      </c>
      <c r="D5" s="44">
        <v>721762</v>
      </c>
      <c r="E5" s="43">
        <f t="shared" ref="E5:E11" si="1">D5/$D$11</f>
        <v>9.1676659796270987E-2</v>
      </c>
      <c r="F5" s="45">
        <f t="shared" ref="F5:F11" si="2">B5+D5</f>
        <v>1415520</v>
      </c>
      <c r="G5" s="43">
        <f t="shared" ref="G5:G11" si="3">F5/$F$11</f>
        <v>9.7181935331502087E-2</v>
      </c>
      <c r="H5" s="38"/>
      <c r="I5" s="41" t="s">
        <v>18</v>
      </c>
      <c r="J5" s="42">
        <v>9425</v>
      </c>
      <c r="K5" s="43">
        <f t="shared" ref="K5:K11" si="4">J5/$J$11</f>
        <v>0.30386562207821516</v>
      </c>
      <c r="L5" s="44">
        <v>133957</v>
      </c>
      <c r="M5" s="43">
        <f t="shared" ref="M5:M11" si="5">L5/$L$11</f>
        <v>0.20443585063456501</v>
      </c>
      <c r="N5" s="46">
        <f t="shared" ref="N5:N11" si="6">J5+L5</f>
        <v>143382</v>
      </c>
      <c r="O5" s="43">
        <f t="shared" ref="O5:O11" si="7">N5/$N$11</f>
        <v>0.20892973455015454</v>
      </c>
      <c r="Q5" s="47" t="s">
        <v>18</v>
      </c>
      <c r="R5" s="42">
        <v>17325</v>
      </c>
      <c r="S5" s="43">
        <f t="shared" ref="S5:S11" si="8">R5/$R$11</f>
        <v>7.5064015632379133E-2</v>
      </c>
      <c r="T5" s="44">
        <v>188163</v>
      </c>
      <c r="U5" s="43">
        <f t="shared" ref="U5:U11" si="9">T5/$T$11</f>
        <v>7.3320277004079004E-2</v>
      </c>
      <c r="V5" s="46">
        <f t="shared" ref="V5:V11" si="10">R5+T5</f>
        <v>205488</v>
      </c>
      <c r="W5" s="43">
        <f t="shared" ref="W5:W11" si="11">V5/$V$11</f>
        <v>7.3464160802597239E-2</v>
      </c>
    </row>
    <row r="6" spans="1:23" ht="15" x14ac:dyDescent="0.2">
      <c r="A6" s="41" t="s">
        <v>19</v>
      </c>
      <c r="B6" s="35">
        <v>563906</v>
      </c>
      <c r="C6" s="36">
        <f t="shared" si="0"/>
        <v>8.4256108951148864E-2</v>
      </c>
      <c r="D6" s="37">
        <v>603264</v>
      </c>
      <c r="E6" s="36">
        <f t="shared" si="1"/>
        <v>7.6625298222042199E-2</v>
      </c>
      <c r="F6" s="37">
        <f t="shared" si="2"/>
        <v>1167170</v>
      </c>
      <c r="G6" s="36">
        <f t="shared" si="3"/>
        <v>8.0131569642865719E-2</v>
      </c>
      <c r="H6" s="38"/>
      <c r="I6" s="41" t="s">
        <v>19</v>
      </c>
      <c r="J6" s="35">
        <v>1572</v>
      </c>
      <c r="K6" s="36">
        <f t="shared" si="4"/>
        <v>5.0681884128058803E-2</v>
      </c>
      <c r="L6" s="39">
        <v>28436</v>
      </c>
      <c r="M6" s="36">
        <f t="shared" si="5"/>
        <v>4.3397044190631999E-2</v>
      </c>
      <c r="N6" s="39">
        <f t="shared" si="6"/>
        <v>30008</v>
      </c>
      <c r="O6" s="36">
        <f t="shared" si="7"/>
        <v>4.3726293916816872E-2</v>
      </c>
      <c r="Q6" s="47" t="s">
        <v>20</v>
      </c>
      <c r="R6" s="35">
        <v>66349</v>
      </c>
      <c r="S6" s="36">
        <f t="shared" si="8"/>
        <v>0.28747026685095078</v>
      </c>
      <c r="T6" s="39">
        <v>624718</v>
      </c>
      <c r="U6" s="36">
        <f t="shared" si="9"/>
        <v>0.2434298815890171</v>
      </c>
      <c r="V6" s="39">
        <f t="shared" si="10"/>
        <v>691067</v>
      </c>
      <c r="W6" s="36">
        <f t="shared" si="11"/>
        <v>0.24706385391540367</v>
      </c>
    </row>
    <row r="7" spans="1:23" ht="15" x14ac:dyDescent="0.2">
      <c r="A7" s="48" t="s">
        <v>21</v>
      </c>
      <c r="B7" s="49">
        <f>SUM(B4:B6)</f>
        <v>1393593</v>
      </c>
      <c r="C7" s="43">
        <f t="shared" si="0"/>
        <v>0.20822393030320371</v>
      </c>
      <c r="D7" s="50">
        <f>SUM(D4:D6)</f>
        <v>1386021</v>
      </c>
      <c r="E7" s="43">
        <f t="shared" si="1"/>
        <v>0.17604941197719928</v>
      </c>
      <c r="F7" s="51">
        <f t="shared" si="2"/>
        <v>2779614</v>
      </c>
      <c r="G7" s="43">
        <f t="shared" si="3"/>
        <v>0.19083324007752475</v>
      </c>
      <c r="H7" s="38"/>
      <c r="I7" s="48" t="s">
        <v>21</v>
      </c>
      <c r="J7" s="49">
        <f>SUM(J4:J6)</f>
        <v>11025</v>
      </c>
      <c r="K7" s="43">
        <f t="shared" si="4"/>
        <v>0.35545023696682465</v>
      </c>
      <c r="L7" s="50">
        <f>SUM(L4:L6)</f>
        <v>163105</v>
      </c>
      <c r="M7" s="43">
        <f t="shared" si="5"/>
        <v>0.2489194996734081</v>
      </c>
      <c r="N7" s="52">
        <f t="shared" si="6"/>
        <v>174130</v>
      </c>
      <c r="O7" s="43">
        <f>N7/$N$11</f>
        <v>0.25373432283842051</v>
      </c>
      <c r="Q7" s="47" t="s">
        <v>22</v>
      </c>
      <c r="R7" s="42">
        <v>80056</v>
      </c>
      <c r="S7" s="43">
        <f t="shared" si="8"/>
        <v>0.34685857636165907</v>
      </c>
      <c r="T7" s="44">
        <v>867688</v>
      </c>
      <c r="U7" s="43">
        <f t="shared" si="9"/>
        <v>0.33810645298552477</v>
      </c>
      <c r="V7" s="46">
        <f t="shared" si="10"/>
        <v>947744</v>
      </c>
      <c r="W7" s="43">
        <f t="shared" si="11"/>
        <v>0.33882863045869699</v>
      </c>
    </row>
    <row r="8" spans="1:23" ht="15" x14ac:dyDescent="0.2">
      <c r="A8" s="41" t="s">
        <v>23</v>
      </c>
      <c r="B8" s="35">
        <v>2520047</v>
      </c>
      <c r="C8" s="36">
        <f t="shared" si="0"/>
        <v>0.37653324240922392</v>
      </c>
      <c r="D8" s="37">
        <v>2853008</v>
      </c>
      <c r="E8" s="36">
        <f>D8/$D$11</f>
        <v>0.36238295146050842</v>
      </c>
      <c r="F8" s="37">
        <f t="shared" si="2"/>
        <v>5373055</v>
      </c>
      <c r="G8" s="36">
        <f>F8/$F$11</f>
        <v>0.36888485047375097</v>
      </c>
      <c r="H8" s="38"/>
      <c r="I8" s="41" t="s">
        <v>23</v>
      </c>
      <c r="J8" s="35">
        <v>3709</v>
      </c>
      <c r="K8" s="36">
        <f t="shared" si="4"/>
        <v>0.11957958538865783</v>
      </c>
      <c r="L8" s="39">
        <v>112120</v>
      </c>
      <c r="M8" s="36">
        <f t="shared" si="5"/>
        <v>0.1711097409851477</v>
      </c>
      <c r="N8" s="39">
        <f t="shared" si="6"/>
        <v>115829</v>
      </c>
      <c r="O8" s="36">
        <f t="shared" si="7"/>
        <v>0.16878075506834783</v>
      </c>
      <c r="Q8" s="47" t="s">
        <v>24</v>
      </c>
      <c r="R8" s="35">
        <v>60272</v>
      </c>
      <c r="S8" s="36">
        <f t="shared" si="8"/>
        <v>0.26114045311369438</v>
      </c>
      <c r="T8" s="39">
        <v>762399</v>
      </c>
      <c r="U8" s="36">
        <f t="shared" si="9"/>
        <v>0.29707915938645124</v>
      </c>
      <c r="V8" s="39">
        <f t="shared" si="10"/>
        <v>822671</v>
      </c>
      <c r="W8" s="36">
        <f t="shared" si="11"/>
        <v>0.29411369341097038</v>
      </c>
    </row>
    <row r="9" spans="1:23" ht="15" x14ac:dyDescent="0.2">
      <c r="A9" s="41" t="s">
        <v>25</v>
      </c>
      <c r="B9" s="42">
        <v>2779121</v>
      </c>
      <c r="C9" s="43">
        <f t="shared" si="0"/>
        <v>0.41524282728757234</v>
      </c>
      <c r="D9" s="44">
        <v>3633880</v>
      </c>
      <c r="E9" s="43">
        <f t="shared" si="1"/>
        <v>0.46156763656229227</v>
      </c>
      <c r="F9" s="45">
        <f t="shared" si="2"/>
        <v>6413001</v>
      </c>
      <c r="G9" s="43">
        <f t="shared" si="3"/>
        <v>0.44028190944872431</v>
      </c>
      <c r="H9" s="38"/>
      <c r="I9" s="41" t="s">
        <v>25</v>
      </c>
      <c r="J9" s="42">
        <v>16283</v>
      </c>
      <c r="K9" s="43">
        <f t="shared" si="4"/>
        <v>0.52497017764451748</v>
      </c>
      <c r="L9" s="44">
        <v>380027</v>
      </c>
      <c r="M9" s="43">
        <f t="shared" si="5"/>
        <v>0.57997075934144415</v>
      </c>
      <c r="N9" s="46">
        <f t="shared" si="6"/>
        <v>396310</v>
      </c>
      <c r="O9" s="43">
        <f t="shared" si="7"/>
        <v>0.57748492209323166</v>
      </c>
      <c r="Q9" s="47" t="s">
        <v>26</v>
      </c>
      <c r="R9" s="42">
        <v>6753</v>
      </c>
      <c r="S9" s="43">
        <f t="shared" si="8"/>
        <v>2.9258718474196609E-2</v>
      </c>
      <c r="T9" s="44">
        <v>121794</v>
      </c>
      <c r="U9" s="43">
        <f t="shared" si="9"/>
        <v>4.7458691758926023E-2</v>
      </c>
      <c r="V9" s="46">
        <f t="shared" si="10"/>
        <v>128547</v>
      </c>
      <c r="W9" s="43">
        <f t="shared" si="11"/>
        <v>4.5956929254708151E-2</v>
      </c>
    </row>
    <row r="10" spans="1:23" ht="15" x14ac:dyDescent="0.2">
      <c r="A10" s="48" t="s">
        <v>27</v>
      </c>
      <c r="B10" s="53">
        <f>SUM(B8:B9)</f>
        <v>5299168</v>
      </c>
      <c r="C10" s="36">
        <f t="shared" si="0"/>
        <v>0.79177606969679626</v>
      </c>
      <c r="D10" s="54">
        <f>SUM(D8:D9)</f>
        <v>6486888</v>
      </c>
      <c r="E10" s="36">
        <f t="shared" si="1"/>
        <v>0.82395058802280075</v>
      </c>
      <c r="F10" s="54">
        <f t="shared" si="2"/>
        <v>11786056</v>
      </c>
      <c r="G10" s="36">
        <f t="shared" si="3"/>
        <v>0.80916675992247522</v>
      </c>
      <c r="H10" s="38"/>
      <c r="I10" s="48" t="s">
        <v>27</v>
      </c>
      <c r="J10" s="53">
        <f>SUM(J8:J9)</f>
        <v>19992</v>
      </c>
      <c r="K10" s="36">
        <f t="shared" si="4"/>
        <v>0.64454976303317535</v>
      </c>
      <c r="L10" s="55">
        <f>SUM(L8:L9)</f>
        <v>492147</v>
      </c>
      <c r="M10" s="36">
        <f t="shared" si="5"/>
        <v>0.7510805003265919</v>
      </c>
      <c r="N10" s="55">
        <f t="shared" si="6"/>
        <v>512139</v>
      </c>
      <c r="O10" s="36">
        <f t="shared" si="7"/>
        <v>0.74626567716157954</v>
      </c>
      <c r="Q10" s="56" t="s">
        <v>28</v>
      </c>
      <c r="R10" s="35">
        <v>20</v>
      </c>
      <c r="S10" s="36">
        <f t="shared" si="8"/>
        <v>8.6653986300004761E-5</v>
      </c>
      <c r="T10" s="39">
        <v>842</v>
      </c>
      <c r="U10" s="36">
        <f t="shared" si="9"/>
        <v>3.2809677374103581E-4</v>
      </c>
      <c r="V10" s="39">
        <f t="shared" si="10"/>
        <v>862</v>
      </c>
      <c r="W10" s="36">
        <f t="shared" si="11"/>
        <v>3.0817423212955904E-4</v>
      </c>
    </row>
    <row r="11" spans="1:23" ht="18.75" customHeight="1" x14ac:dyDescent="0.2">
      <c r="A11" s="219" t="s">
        <v>29</v>
      </c>
      <c r="B11" s="58">
        <f>B7+B10</f>
        <v>6692761</v>
      </c>
      <c r="C11" s="59">
        <f t="shared" si="0"/>
        <v>1</v>
      </c>
      <c r="D11" s="60">
        <f>D7+D10</f>
        <v>7872909</v>
      </c>
      <c r="E11" s="59">
        <f t="shared" si="1"/>
        <v>1</v>
      </c>
      <c r="F11" s="61">
        <f t="shared" si="2"/>
        <v>14565670</v>
      </c>
      <c r="G11" s="59">
        <f t="shared" si="3"/>
        <v>1</v>
      </c>
      <c r="H11" s="38"/>
      <c r="I11" s="219" t="s">
        <v>30</v>
      </c>
      <c r="J11" s="62">
        <f>J7+J10</f>
        <v>31017</v>
      </c>
      <c r="K11" s="63">
        <f t="shared" si="4"/>
        <v>1</v>
      </c>
      <c r="L11" s="64">
        <f>L7+L10</f>
        <v>655252</v>
      </c>
      <c r="M11" s="63">
        <f t="shared" si="5"/>
        <v>1</v>
      </c>
      <c r="N11" s="65">
        <f t="shared" si="6"/>
        <v>686269</v>
      </c>
      <c r="O11" s="63">
        <f t="shared" si="7"/>
        <v>1</v>
      </c>
      <c r="Q11" s="66" t="s">
        <v>31</v>
      </c>
      <c r="R11" s="62">
        <f>SUM(R4:R10)</f>
        <v>230803</v>
      </c>
      <c r="S11" s="63">
        <f t="shared" si="8"/>
        <v>1</v>
      </c>
      <c r="T11" s="64">
        <f>SUM(T4:T10)</f>
        <v>2566316</v>
      </c>
      <c r="U11" s="63">
        <f t="shared" si="9"/>
        <v>1</v>
      </c>
      <c r="V11" s="65">
        <f t="shared" si="10"/>
        <v>2797119</v>
      </c>
      <c r="W11" s="63">
        <f t="shared" si="11"/>
        <v>1</v>
      </c>
    </row>
    <row r="12" spans="1:23" ht="17.25" customHeight="1" x14ac:dyDescent="0.2">
      <c r="A12" s="57" t="s">
        <v>13</v>
      </c>
      <c r="B12" s="220" t="s">
        <v>132</v>
      </c>
      <c r="C12" s="221"/>
      <c r="D12" s="220" t="s">
        <v>32</v>
      </c>
      <c r="E12" s="221"/>
      <c r="F12" s="222" t="s">
        <v>108</v>
      </c>
      <c r="G12" s="223"/>
      <c r="H12" s="67"/>
      <c r="I12" s="57" t="s">
        <v>13</v>
      </c>
      <c r="J12" s="220" t="s">
        <v>133</v>
      </c>
      <c r="K12" s="221"/>
      <c r="L12" s="220" t="s">
        <v>138</v>
      </c>
      <c r="M12" s="221"/>
      <c r="N12" s="222" t="s">
        <v>139</v>
      </c>
      <c r="O12" s="223"/>
      <c r="Q12" s="68" t="s">
        <v>13</v>
      </c>
      <c r="R12" s="220" t="s">
        <v>140</v>
      </c>
      <c r="S12" s="221"/>
      <c r="T12" s="220" t="s">
        <v>141</v>
      </c>
      <c r="U12" s="221"/>
      <c r="V12" s="222" t="s">
        <v>109</v>
      </c>
      <c r="W12" s="223"/>
    </row>
    <row r="13" spans="1:23" x14ac:dyDescent="0.2">
      <c r="A13" s="69" t="s">
        <v>114</v>
      </c>
      <c r="I13" s="69" t="s">
        <v>114</v>
      </c>
      <c r="Q13" s="69" t="s">
        <v>114</v>
      </c>
    </row>
    <row r="14" spans="1:23" x14ac:dyDescent="0.2">
      <c r="A14" s="197" t="s">
        <v>142</v>
      </c>
      <c r="B14" s="197"/>
      <c r="C14" s="197"/>
      <c r="D14" s="197"/>
      <c r="E14" s="197"/>
      <c r="F14" s="197"/>
      <c r="G14" s="197"/>
      <c r="I14" s="197" t="s">
        <v>143</v>
      </c>
      <c r="J14" s="197"/>
      <c r="K14" s="197"/>
      <c r="L14" s="197"/>
      <c r="M14" s="197"/>
      <c r="N14" s="197"/>
      <c r="O14" s="197"/>
      <c r="Q14" s="197" t="s">
        <v>144</v>
      </c>
      <c r="R14" s="197"/>
      <c r="S14" s="197"/>
      <c r="T14" s="197"/>
      <c r="U14" s="197"/>
      <c r="V14" s="197"/>
      <c r="W14" s="197"/>
    </row>
    <row r="16" spans="1:23" ht="15" x14ac:dyDescent="0.2">
      <c r="I16" s="70"/>
      <c r="J16" s="71"/>
      <c r="K16" s="71"/>
      <c r="L16" s="71"/>
      <c r="M16" s="71"/>
      <c r="N16" s="71"/>
    </row>
    <row r="17" spans="7:15" ht="15" x14ac:dyDescent="0.2">
      <c r="I17" s="72"/>
      <c r="J17" s="73"/>
      <c r="K17" s="74"/>
      <c r="L17" s="73"/>
      <c r="M17" s="74"/>
      <c r="N17" s="73"/>
    </row>
    <row r="18" spans="7:15" ht="15" x14ac:dyDescent="0.2">
      <c r="G18" s="81"/>
      <c r="I18" s="72"/>
      <c r="J18" s="132"/>
      <c r="K18" s="134"/>
      <c r="L18" s="132"/>
      <c r="M18" s="130"/>
      <c r="N18" s="130"/>
      <c r="O18" s="131"/>
    </row>
    <row r="19" spans="7:15" ht="15" x14ac:dyDescent="0.2">
      <c r="I19" s="72"/>
      <c r="J19" s="133"/>
      <c r="K19" s="133"/>
      <c r="L19" s="133"/>
      <c r="M19" s="130"/>
      <c r="N19" s="130"/>
      <c r="O19" s="131"/>
    </row>
    <row r="20" spans="7:15" ht="15" x14ac:dyDescent="0.2">
      <c r="I20" s="72"/>
      <c r="J20" s="73"/>
      <c r="K20" s="74"/>
      <c r="L20" s="73"/>
      <c r="M20" s="74"/>
      <c r="N20" s="73"/>
    </row>
    <row r="21" spans="7:15" ht="15" x14ac:dyDescent="0.2">
      <c r="I21" s="72"/>
      <c r="J21" s="135"/>
      <c r="K21" s="135"/>
      <c r="L21" s="135"/>
      <c r="M21" s="74"/>
      <c r="N21" s="73"/>
    </row>
    <row r="22" spans="7:15" ht="15" x14ac:dyDescent="0.2">
      <c r="I22" s="72"/>
      <c r="J22" s="73"/>
      <c r="K22" s="74"/>
      <c r="L22" s="73"/>
      <c r="M22" s="74"/>
      <c r="N22" s="73"/>
    </row>
    <row r="23" spans="7:15" ht="15" x14ac:dyDescent="0.2">
      <c r="I23" s="72"/>
      <c r="J23" s="136"/>
      <c r="K23" s="136"/>
      <c r="L23" s="136"/>
      <c r="M23" s="75"/>
      <c r="N23" s="73"/>
    </row>
    <row r="24" spans="7:15" ht="15" x14ac:dyDescent="0.2">
      <c r="I24" s="76"/>
      <c r="J24" s="137"/>
      <c r="K24" s="138"/>
      <c r="L24" s="137"/>
      <c r="M24" s="75"/>
      <c r="N24" s="77"/>
    </row>
    <row r="25" spans="7:15" x14ac:dyDescent="0.2">
      <c r="I25" s="78"/>
      <c r="J25" s="79"/>
      <c r="K25" s="80"/>
      <c r="L25" s="79"/>
      <c r="M25" s="80"/>
      <c r="N25" s="79"/>
    </row>
    <row r="26" spans="7:15" x14ac:dyDescent="0.2">
      <c r="I26" s="70"/>
      <c r="J26" s="70"/>
      <c r="K26" s="70"/>
      <c r="L26" s="70"/>
      <c r="M26" s="70"/>
      <c r="N26" s="70"/>
    </row>
  </sheetData>
  <mergeCells count="24">
    <mergeCell ref="R12:S12"/>
    <mergeCell ref="T12:U12"/>
    <mergeCell ref="V12:W12"/>
    <mergeCell ref="D12:E12"/>
    <mergeCell ref="F12:G12"/>
    <mergeCell ref="J12:K12"/>
    <mergeCell ref="L12:M12"/>
    <mergeCell ref="N12:O12"/>
    <mergeCell ref="A14:G14"/>
    <mergeCell ref="I14:O14"/>
    <mergeCell ref="Q14:W14"/>
    <mergeCell ref="A1:G1"/>
    <mergeCell ref="I1:O1"/>
    <mergeCell ref="Q1:W1"/>
    <mergeCell ref="B2:C2"/>
    <mergeCell ref="D2:E2"/>
    <mergeCell ref="F2:G2"/>
    <mergeCell ref="J2:K2"/>
    <mergeCell ref="L2:M2"/>
    <mergeCell ref="N2:O2"/>
    <mergeCell ref="R2:S2"/>
    <mergeCell ref="T2:U2"/>
    <mergeCell ref="V2:W2"/>
    <mergeCell ref="B12:C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B7332-BA11-4348-9041-A67B312B84D8}">
  <sheetPr>
    <tabColor theme="9"/>
  </sheetPr>
  <dimension ref="A1:N112"/>
  <sheetViews>
    <sheetView showGridLines="0" zoomScale="115" zoomScaleNormal="115" workbookViewId="0">
      <selection activeCell="P23" sqref="P23"/>
    </sheetView>
  </sheetViews>
  <sheetFormatPr baseColWidth="10" defaultColWidth="11.42578125" defaultRowHeight="12.75" x14ac:dyDescent="0.2"/>
  <cols>
    <col min="1" max="1" width="11.42578125" style="12"/>
    <col min="2" max="2" width="13.85546875" style="12" bestFit="1" customWidth="1"/>
    <col min="3" max="3" width="15.42578125" style="12" customWidth="1"/>
    <col min="4" max="4" width="13.85546875" style="12" bestFit="1" customWidth="1"/>
    <col min="5" max="5" width="14.85546875" style="12" customWidth="1"/>
    <col min="6" max="6" width="11.42578125" style="12"/>
    <col min="7" max="7" width="13.85546875" style="190" customWidth="1"/>
    <col min="8" max="14" width="11.42578125" style="190"/>
    <col min="15" max="16384" width="11.42578125" style="12"/>
  </cols>
  <sheetData>
    <row r="1" spans="1:14" ht="61.5" customHeight="1" x14ac:dyDescent="0.25">
      <c r="A1" s="224" t="s">
        <v>145</v>
      </c>
      <c r="B1" s="224"/>
      <c r="C1" s="224"/>
      <c r="D1" s="224"/>
      <c r="E1" s="224"/>
      <c r="F1" s="225"/>
      <c r="G1" s="226"/>
      <c r="H1" s="227" t="s">
        <v>146</v>
      </c>
      <c r="I1" s="227"/>
      <c r="J1" s="227"/>
      <c r="K1" s="227"/>
      <c r="L1" s="227"/>
      <c r="M1" s="227"/>
      <c r="N1" s="227"/>
    </row>
    <row r="2" spans="1:14" ht="15" customHeight="1" x14ac:dyDescent="0.25">
      <c r="A2" s="228" t="s">
        <v>7</v>
      </c>
      <c r="B2" s="229" t="s">
        <v>0</v>
      </c>
      <c r="C2" s="230"/>
      <c r="D2" s="230" t="s">
        <v>1</v>
      </c>
      <c r="E2" s="231"/>
      <c r="H2" s="227" t="s">
        <v>147</v>
      </c>
      <c r="I2" s="227"/>
      <c r="J2" s="227"/>
      <c r="K2" s="227"/>
      <c r="L2" s="227"/>
      <c r="M2" s="227"/>
      <c r="N2" s="227"/>
    </row>
    <row r="3" spans="1:14" ht="51" customHeight="1" x14ac:dyDescent="0.2">
      <c r="A3" s="232"/>
      <c r="B3" s="99" t="s">
        <v>127</v>
      </c>
      <c r="C3" s="99" t="s">
        <v>128</v>
      </c>
      <c r="D3" s="13" t="s">
        <v>127</v>
      </c>
      <c r="E3" s="99" t="s">
        <v>128</v>
      </c>
    </row>
    <row r="4" spans="1:14" x14ac:dyDescent="0.2">
      <c r="A4" s="233">
        <v>0</v>
      </c>
      <c r="B4" s="234">
        <v>324842</v>
      </c>
      <c r="C4" s="234"/>
      <c r="D4" s="234">
        <v>310704</v>
      </c>
      <c r="E4" s="235"/>
    </row>
    <row r="5" spans="1:14" x14ac:dyDescent="0.2">
      <c r="A5" s="233">
        <v>1</v>
      </c>
      <c r="B5" s="234">
        <v>350041</v>
      </c>
      <c r="C5" s="234"/>
      <c r="D5" s="234">
        <v>335003</v>
      </c>
      <c r="E5" s="235"/>
    </row>
    <row r="6" spans="1:14" x14ac:dyDescent="0.2">
      <c r="A6" s="233">
        <v>2</v>
      </c>
      <c r="B6" s="234">
        <v>359212</v>
      </c>
      <c r="C6" s="234"/>
      <c r="D6" s="234">
        <v>343794</v>
      </c>
      <c r="E6" s="235"/>
    </row>
    <row r="7" spans="1:14" x14ac:dyDescent="0.2">
      <c r="A7" s="233">
        <v>3</v>
      </c>
      <c r="B7" s="234">
        <v>358872</v>
      </c>
      <c r="C7" s="234"/>
      <c r="D7" s="234">
        <v>345671</v>
      </c>
      <c r="E7" s="235"/>
    </row>
    <row r="8" spans="1:14" x14ac:dyDescent="0.2">
      <c r="A8" s="233">
        <v>4</v>
      </c>
      <c r="B8" s="234">
        <v>374866</v>
      </c>
      <c r="C8" s="234"/>
      <c r="D8" s="234">
        <v>355663</v>
      </c>
      <c r="E8" s="235"/>
    </row>
    <row r="9" spans="1:14" x14ac:dyDescent="0.2">
      <c r="A9" s="233">
        <v>5</v>
      </c>
      <c r="B9" s="234">
        <v>380519</v>
      </c>
      <c r="C9" s="234"/>
      <c r="D9" s="234">
        <v>362356</v>
      </c>
      <c r="E9" s="235"/>
    </row>
    <row r="10" spans="1:14" x14ac:dyDescent="0.2">
      <c r="A10" s="233">
        <v>6</v>
      </c>
      <c r="B10" s="234">
        <v>389513</v>
      </c>
      <c r="C10" s="234"/>
      <c r="D10" s="234">
        <v>371940</v>
      </c>
      <c r="E10" s="235"/>
    </row>
    <row r="11" spans="1:14" x14ac:dyDescent="0.2">
      <c r="A11" s="233">
        <v>7</v>
      </c>
      <c r="B11" s="234">
        <v>401603</v>
      </c>
      <c r="C11" s="234"/>
      <c r="D11" s="234">
        <v>381552</v>
      </c>
      <c r="E11" s="235"/>
    </row>
    <row r="12" spans="1:14" x14ac:dyDescent="0.2">
      <c r="A12" s="233">
        <v>8</v>
      </c>
      <c r="B12" s="234">
        <v>411899</v>
      </c>
      <c r="C12" s="234"/>
      <c r="D12" s="234">
        <v>392004</v>
      </c>
      <c r="E12" s="235"/>
    </row>
    <row r="13" spans="1:14" x14ac:dyDescent="0.2">
      <c r="A13" s="233">
        <v>9</v>
      </c>
      <c r="B13" s="234">
        <v>422356</v>
      </c>
      <c r="C13" s="234"/>
      <c r="D13" s="234">
        <v>405092</v>
      </c>
      <c r="E13" s="235"/>
    </row>
    <row r="14" spans="1:14" ht="12.75" customHeight="1" x14ac:dyDescent="0.2">
      <c r="A14" s="233">
        <v>10</v>
      </c>
      <c r="B14" s="234">
        <v>425647</v>
      </c>
      <c r="C14" s="234"/>
      <c r="D14" s="234">
        <v>406458</v>
      </c>
      <c r="E14" s="235"/>
    </row>
    <row r="15" spans="1:14" x14ac:dyDescent="0.2">
      <c r="A15" s="233">
        <v>11</v>
      </c>
      <c r="B15" s="234">
        <v>434487</v>
      </c>
      <c r="C15" s="234"/>
      <c r="D15" s="234">
        <v>413392</v>
      </c>
      <c r="E15" s="235"/>
    </row>
    <row r="16" spans="1:14" x14ac:dyDescent="0.2">
      <c r="A16" s="233">
        <v>12</v>
      </c>
      <c r="B16" s="234">
        <v>436608</v>
      </c>
      <c r="C16" s="234"/>
      <c r="D16" s="234">
        <v>416475</v>
      </c>
      <c r="E16" s="235"/>
    </row>
    <row r="17" spans="1:14" x14ac:dyDescent="0.2">
      <c r="A17" s="233">
        <v>13</v>
      </c>
      <c r="B17" s="234">
        <v>447448</v>
      </c>
      <c r="C17" s="234"/>
      <c r="D17" s="234">
        <v>426894</v>
      </c>
      <c r="E17" s="235"/>
    </row>
    <row r="18" spans="1:14" x14ac:dyDescent="0.2">
      <c r="A18" s="233">
        <v>14</v>
      </c>
      <c r="B18" s="234">
        <v>444476</v>
      </c>
      <c r="C18" s="234"/>
      <c r="D18" s="234">
        <v>421371</v>
      </c>
      <c r="E18" s="235"/>
    </row>
    <row r="19" spans="1:14" x14ac:dyDescent="0.2">
      <c r="A19" s="233">
        <v>15</v>
      </c>
      <c r="B19" s="234">
        <v>449933</v>
      </c>
      <c r="C19" s="234"/>
      <c r="D19" s="234">
        <v>423191</v>
      </c>
      <c r="E19" s="235"/>
    </row>
    <row r="20" spans="1:14" ht="12.75" customHeight="1" x14ac:dyDescent="0.2">
      <c r="A20" s="233">
        <v>16</v>
      </c>
      <c r="B20" s="234">
        <v>444271</v>
      </c>
      <c r="C20" s="234"/>
      <c r="D20" s="234">
        <v>420959</v>
      </c>
      <c r="E20" s="235"/>
      <c r="H20" s="208" t="s">
        <v>148</v>
      </c>
      <c r="I20" s="208"/>
      <c r="J20" s="208"/>
      <c r="K20" s="208"/>
      <c r="L20" s="208"/>
    </row>
    <row r="21" spans="1:14" ht="12.75" customHeight="1" x14ac:dyDescent="0.2">
      <c r="A21" s="233">
        <v>17</v>
      </c>
      <c r="B21" s="234">
        <v>450137</v>
      </c>
      <c r="C21" s="234"/>
      <c r="D21" s="234">
        <v>421805</v>
      </c>
      <c r="E21" s="235"/>
      <c r="H21" s="209" t="s">
        <v>149</v>
      </c>
      <c r="I21" s="209"/>
      <c r="J21" s="209"/>
      <c r="K21" s="209"/>
      <c r="L21" s="209"/>
      <c r="M21" s="209"/>
      <c r="N21" s="209"/>
    </row>
    <row r="22" spans="1:14" x14ac:dyDescent="0.2">
      <c r="A22" s="233">
        <v>18</v>
      </c>
      <c r="B22" s="234">
        <v>436299</v>
      </c>
      <c r="C22" s="234"/>
      <c r="D22" s="234">
        <v>407855</v>
      </c>
      <c r="E22" s="235"/>
      <c r="H22" s="180" t="s">
        <v>150</v>
      </c>
      <c r="I22" s="12"/>
      <c r="J22" s="12"/>
      <c r="K22" s="12"/>
      <c r="L22" s="12"/>
      <c r="M22" s="12"/>
      <c r="N22" s="12"/>
    </row>
    <row r="23" spans="1:14" x14ac:dyDescent="0.2">
      <c r="A23" s="233">
        <v>19</v>
      </c>
      <c r="B23" s="234">
        <v>425183</v>
      </c>
      <c r="C23" s="234"/>
      <c r="D23" s="234">
        <v>397885</v>
      </c>
      <c r="E23" s="235"/>
      <c r="H23" s="165" t="s">
        <v>115</v>
      </c>
      <c r="I23" s="165"/>
      <c r="J23" s="165"/>
      <c r="K23" s="165"/>
      <c r="L23" s="165"/>
      <c r="M23" s="165"/>
      <c r="N23" s="165"/>
    </row>
    <row r="24" spans="1:14" x14ac:dyDescent="0.2">
      <c r="A24" s="233">
        <v>20</v>
      </c>
      <c r="B24" s="234">
        <v>409836</v>
      </c>
      <c r="C24" s="234"/>
      <c r="D24" s="234">
        <v>387030</v>
      </c>
      <c r="E24" s="235"/>
    </row>
    <row r="25" spans="1:14" x14ac:dyDescent="0.2">
      <c r="A25" s="233">
        <v>21</v>
      </c>
      <c r="B25" s="234">
        <v>406290</v>
      </c>
      <c r="C25" s="234"/>
      <c r="D25" s="234">
        <v>387421</v>
      </c>
      <c r="E25" s="235"/>
    </row>
    <row r="26" spans="1:14" x14ac:dyDescent="0.2">
      <c r="A26" s="233">
        <v>22</v>
      </c>
      <c r="B26" s="234">
        <v>408176</v>
      </c>
      <c r="C26" s="234"/>
      <c r="D26" s="234">
        <v>388545</v>
      </c>
      <c r="E26" s="235"/>
    </row>
    <row r="27" spans="1:14" x14ac:dyDescent="0.2">
      <c r="A27" s="233">
        <v>23</v>
      </c>
      <c r="B27" s="234">
        <v>411908</v>
      </c>
      <c r="C27" s="234"/>
      <c r="D27" s="234">
        <v>396467</v>
      </c>
      <c r="E27" s="235"/>
    </row>
    <row r="28" spans="1:14" x14ac:dyDescent="0.2">
      <c r="A28" s="233">
        <v>24</v>
      </c>
      <c r="B28" s="234">
        <v>387894</v>
      </c>
      <c r="C28" s="234"/>
      <c r="D28" s="234">
        <v>377361</v>
      </c>
      <c r="E28" s="235"/>
    </row>
    <row r="29" spans="1:14" x14ac:dyDescent="0.2">
      <c r="A29" s="233">
        <v>25</v>
      </c>
      <c r="B29" s="234">
        <v>382678</v>
      </c>
      <c r="C29" s="234"/>
      <c r="D29" s="234">
        <v>377867</v>
      </c>
      <c r="E29" s="235"/>
    </row>
    <row r="30" spans="1:14" x14ac:dyDescent="0.2">
      <c r="A30" s="233">
        <v>26</v>
      </c>
      <c r="B30" s="234">
        <v>376992</v>
      </c>
      <c r="C30" s="234"/>
      <c r="D30" s="234">
        <v>374506</v>
      </c>
      <c r="E30" s="235"/>
    </row>
    <row r="31" spans="1:14" x14ac:dyDescent="0.2">
      <c r="A31" s="233">
        <v>27</v>
      </c>
      <c r="B31" s="234">
        <v>379187</v>
      </c>
      <c r="C31" s="234"/>
      <c r="D31" s="234">
        <v>381086</v>
      </c>
      <c r="E31" s="235"/>
    </row>
    <row r="32" spans="1:14" x14ac:dyDescent="0.2">
      <c r="A32" s="233">
        <v>28</v>
      </c>
      <c r="B32" s="234">
        <v>379211</v>
      </c>
      <c r="C32" s="234"/>
      <c r="D32" s="234">
        <v>382519</v>
      </c>
      <c r="E32" s="235"/>
    </row>
    <row r="33" spans="1:7" x14ac:dyDescent="0.2">
      <c r="A33" s="233">
        <v>29</v>
      </c>
      <c r="B33" s="234">
        <v>369244</v>
      </c>
      <c r="C33" s="234"/>
      <c r="D33" s="234">
        <v>381889</v>
      </c>
      <c r="E33" s="235"/>
    </row>
    <row r="34" spans="1:7" x14ac:dyDescent="0.2">
      <c r="A34" s="233">
        <v>30</v>
      </c>
      <c r="B34" s="234">
        <v>374103</v>
      </c>
      <c r="C34" s="234"/>
      <c r="D34" s="234">
        <v>384602</v>
      </c>
      <c r="E34" s="235"/>
    </row>
    <row r="35" spans="1:7" x14ac:dyDescent="0.2">
      <c r="A35" s="233">
        <v>31</v>
      </c>
      <c r="B35" s="234">
        <v>390382</v>
      </c>
      <c r="C35" s="234"/>
      <c r="D35" s="234">
        <v>403822</v>
      </c>
      <c r="E35" s="235"/>
    </row>
    <row r="36" spans="1:7" x14ac:dyDescent="0.2">
      <c r="A36" s="233">
        <v>32</v>
      </c>
      <c r="B36" s="234">
        <v>397806</v>
      </c>
      <c r="C36" s="234"/>
      <c r="D36" s="234">
        <v>411146</v>
      </c>
      <c r="E36" s="235"/>
    </row>
    <row r="37" spans="1:7" x14ac:dyDescent="0.2">
      <c r="A37" s="233">
        <v>33</v>
      </c>
      <c r="B37" s="234">
        <v>409770</v>
      </c>
      <c r="C37" s="234"/>
      <c r="D37" s="234">
        <v>421317</v>
      </c>
      <c r="E37" s="235"/>
    </row>
    <row r="38" spans="1:7" x14ac:dyDescent="0.2">
      <c r="A38" s="233">
        <v>34</v>
      </c>
      <c r="B38" s="234">
        <v>407992</v>
      </c>
      <c r="C38" s="234"/>
      <c r="D38" s="234">
        <v>424855</v>
      </c>
      <c r="E38" s="235"/>
    </row>
    <row r="39" spans="1:7" x14ac:dyDescent="0.2">
      <c r="A39" s="233">
        <v>35</v>
      </c>
      <c r="B39" s="234">
        <v>413926</v>
      </c>
      <c r="C39" s="234"/>
      <c r="D39" s="234">
        <v>433878</v>
      </c>
      <c r="E39" s="235"/>
    </row>
    <row r="40" spans="1:7" x14ac:dyDescent="0.2">
      <c r="A40" s="233">
        <v>36</v>
      </c>
      <c r="B40" s="234">
        <v>410461</v>
      </c>
      <c r="C40" s="234"/>
      <c r="D40" s="234">
        <v>433853</v>
      </c>
      <c r="E40" s="235"/>
    </row>
    <row r="41" spans="1:7" x14ac:dyDescent="0.2">
      <c r="A41" s="233">
        <v>37</v>
      </c>
      <c r="B41" s="234">
        <v>416506</v>
      </c>
      <c r="C41" s="234"/>
      <c r="D41" s="234">
        <v>440104</v>
      </c>
      <c r="E41" s="235"/>
    </row>
    <row r="42" spans="1:7" x14ac:dyDescent="0.2">
      <c r="A42" s="233">
        <v>38</v>
      </c>
      <c r="B42" s="234">
        <v>414834</v>
      </c>
      <c r="C42" s="234"/>
      <c r="D42" s="234">
        <v>438837</v>
      </c>
      <c r="E42" s="235"/>
    </row>
    <row r="43" spans="1:7" x14ac:dyDescent="0.2">
      <c r="A43" s="233">
        <v>39</v>
      </c>
      <c r="B43" s="234">
        <v>410016</v>
      </c>
      <c r="C43" s="234"/>
      <c r="D43" s="234">
        <v>433797</v>
      </c>
      <c r="E43" s="235"/>
      <c r="G43" s="236"/>
    </row>
    <row r="44" spans="1:7" x14ac:dyDescent="0.2">
      <c r="A44" s="233">
        <v>40</v>
      </c>
      <c r="B44" s="234">
        <v>405045</v>
      </c>
      <c r="C44" s="234"/>
      <c r="D44" s="234">
        <v>427876</v>
      </c>
      <c r="E44" s="235"/>
    </row>
    <row r="45" spans="1:7" x14ac:dyDescent="0.2">
      <c r="A45" s="233">
        <v>41</v>
      </c>
      <c r="B45" s="234">
        <v>429740</v>
      </c>
      <c r="C45" s="234"/>
      <c r="D45" s="234">
        <v>451268</v>
      </c>
      <c r="E45" s="235"/>
    </row>
    <row r="46" spans="1:7" x14ac:dyDescent="0.2">
      <c r="A46" s="233">
        <v>42</v>
      </c>
      <c r="B46" s="234">
        <v>430624</v>
      </c>
      <c r="C46" s="234"/>
      <c r="D46" s="234">
        <v>451632</v>
      </c>
      <c r="E46" s="235"/>
    </row>
    <row r="47" spans="1:7" x14ac:dyDescent="0.2">
      <c r="A47" s="233">
        <v>43</v>
      </c>
      <c r="B47" s="234">
        <v>435445</v>
      </c>
      <c r="C47" s="234"/>
      <c r="D47" s="234">
        <v>458455</v>
      </c>
      <c r="E47" s="235"/>
    </row>
    <row r="48" spans="1:7" x14ac:dyDescent="0.2">
      <c r="A48" s="233">
        <v>44</v>
      </c>
      <c r="B48" s="234">
        <v>411536</v>
      </c>
      <c r="C48" s="234"/>
      <c r="D48" s="234">
        <v>431089</v>
      </c>
      <c r="E48" s="235"/>
    </row>
    <row r="49" spans="1:7" x14ac:dyDescent="0.2">
      <c r="A49" s="233">
        <v>45</v>
      </c>
      <c r="B49" s="234">
        <v>404420</v>
      </c>
      <c r="C49" s="234"/>
      <c r="D49" s="234">
        <v>418769</v>
      </c>
      <c r="E49" s="235"/>
    </row>
    <row r="50" spans="1:7" x14ac:dyDescent="0.2">
      <c r="A50" s="233">
        <v>46</v>
      </c>
      <c r="B50" s="234">
        <v>406457</v>
      </c>
      <c r="C50" s="234"/>
      <c r="D50" s="234">
        <v>417605</v>
      </c>
      <c r="E50" s="235"/>
    </row>
    <row r="51" spans="1:7" x14ac:dyDescent="0.2">
      <c r="A51" s="233">
        <v>47</v>
      </c>
      <c r="B51" s="234">
        <v>396341</v>
      </c>
      <c r="C51" s="234"/>
      <c r="D51" s="234">
        <v>405322</v>
      </c>
      <c r="E51" s="235"/>
    </row>
    <row r="52" spans="1:7" x14ac:dyDescent="0.2">
      <c r="A52" s="233">
        <v>48</v>
      </c>
      <c r="B52" s="234">
        <v>407594</v>
      </c>
      <c r="C52" s="234"/>
      <c r="D52" s="234">
        <v>418002</v>
      </c>
      <c r="E52" s="235"/>
    </row>
    <row r="53" spans="1:7" x14ac:dyDescent="0.2">
      <c r="A53" s="233">
        <v>49</v>
      </c>
      <c r="B53" s="234">
        <v>428719</v>
      </c>
      <c r="C53" s="234"/>
      <c r="D53" s="234">
        <v>438101</v>
      </c>
      <c r="E53" s="235"/>
    </row>
    <row r="54" spans="1:7" x14ac:dyDescent="0.2">
      <c r="A54" s="233">
        <v>50</v>
      </c>
      <c r="B54" s="234">
        <v>447511</v>
      </c>
      <c r="C54" s="234"/>
      <c r="D54" s="234">
        <v>458915</v>
      </c>
      <c r="E54" s="235"/>
    </row>
    <row r="55" spans="1:7" x14ac:dyDescent="0.2">
      <c r="A55" s="233">
        <v>51</v>
      </c>
      <c r="B55" s="234">
        <v>460139</v>
      </c>
      <c r="C55" s="234">
        <v>1</v>
      </c>
      <c r="D55" s="234">
        <v>467304</v>
      </c>
      <c r="E55" s="235">
        <v>24</v>
      </c>
    </row>
    <row r="56" spans="1:7" x14ac:dyDescent="0.2">
      <c r="A56" s="233">
        <v>52</v>
      </c>
      <c r="B56" s="234">
        <v>455588</v>
      </c>
      <c r="C56" s="234">
        <v>6</v>
      </c>
      <c r="D56" s="234">
        <v>464717</v>
      </c>
      <c r="E56" s="235">
        <v>77</v>
      </c>
      <c r="G56" s="237"/>
    </row>
    <row r="57" spans="1:7" x14ac:dyDescent="0.2">
      <c r="A57" s="233">
        <v>53</v>
      </c>
      <c r="B57" s="234">
        <v>443080</v>
      </c>
      <c r="C57" s="234">
        <v>8</v>
      </c>
      <c r="D57" s="234">
        <v>456139</v>
      </c>
      <c r="E57" s="235">
        <v>130</v>
      </c>
      <c r="G57" s="237"/>
    </row>
    <row r="58" spans="1:7" x14ac:dyDescent="0.2">
      <c r="A58" s="233">
        <v>54</v>
      </c>
      <c r="B58" s="234">
        <v>434873</v>
      </c>
      <c r="C58" s="234">
        <v>12</v>
      </c>
      <c r="D58" s="234">
        <v>450348</v>
      </c>
      <c r="E58" s="235">
        <v>238</v>
      </c>
      <c r="G58" s="237"/>
    </row>
    <row r="59" spans="1:7" x14ac:dyDescent="0.2">
      <c r="A59" s="233">
        <v>55</v>
      </c>
      <c r="B59" s="234">
        <v>427058</v>
      </c>
      <c r="C59" s="234">
        <v>311</v>
      </c>
      <c r="D59" s="234">
        <v>447113</v>
      </c>
      <c r="E59" s="235">
        <v>3393</v>
      </c>
      <c r="G59" s="237"/>
    </row>
    <row r="60" spans="1:7" x14ac:dyDescent="0.2">
      <c r="A60" s="233">
        <v>56</v>
      </c>
      <c r="B60" s="234">
        <v>427268</v>
      </c>
      <c r="C60" s="234">
        <v>796</v>
      </c>
      <c r="D60" s="234">
        <v>444618</v>
      </c>
      <c r="E60" s="235">
        <v>6482</v>
      </c>
      <c r="G60" s="237"/>
    </row>
    <row r="61" spans="1:7" x14ac:dyDescent="0.2">
      <c r="A61" s="233">
        <v>57</v>
      </c>
      <c r="B61" s="234">
        <v>435307</v>
      </c>
      <c r="C61" s="234">
        <v>1124</v>
      </c>
      <c r="D61" s="234">
        <v>455891</v>
      </c>
      <c r="E61" s="235">
        <v>8917</v>
      </c>
      <c r="G61" s="237"/>
    </row>
    <row r="62" spans="1:7" x14ac:dyDescent="0.2">
      <c r="A62" s="233">
        <v>58</v>
      </c>
      <c r="B62" s="234">
        <v>433474</v>
      </c>
      <c r="C62" s="234">
        <v>1497</v>
      </c>
      <c r="D62" s="234">
        <v>456991</v>
      </c>
      <c r="E62" s="235">
        <v>11005</v>
      </c>
      <c r="G62" s="237"/>
    </row>
    <row r="63" spans="1:7" x14ac:dyDescent="0.2">
      <c r="A63" s="233">
        <v>59</v>
      </c>
      <c r="B63" s="234">
        <v>436277</v>
      </c>
      <c r="C63" s="234">
        <v>2218</v>
      </c>
      <c r="D63" s="234">
        <v>463079</v>
      </c>
      <c r="E63" s="235">
        <v>13722</v>
      </c>
      <c r="G63" s="237"/>
    </row>
    <row r="64" spans="1:7" x14ac:dyDescent="0.2">
      <c r="A64" s="233">
        <v>60</v>
      </c>
      <c r="B64" s="234">
        <v>428969</v>
      </c>
      <c r="C64" s="234">
        <v>46636</v>
      </c>
      <c r="D64" s="234">
        <v>457000</v>
      </c>
      <c r="E64" s="235">
        <v>32844</v>
      </c>
      <c r="G64" s="237"/>
    </row>
    <row r="65" spans="1:8" x14ac:dyDescent="0.2">
      <c r="A65" s="233">
        <v>61</v>
      </c>
      <c r="B65" s="234">
        <v>411563</v>
      </c>
      <c r="C65" s="234">
        <v>89828</v>
      </c>
      <c r="D65" s="234">
        <v>441032</v>
      </c>
      <c r="E65" s="235">
        <v>59952</v>
      </c>
      <c r="G65" s="237"/>
    </row>
    <row r="66" spans="1:8" x14ac:dyDescent="0.2">
      <c r="A66" s="233">
        <v>62</v>
      </c>
      <c r="B66" s="234">
        <v>408745</v>
      </c>
      <c r="C66" s="234">
        <v>187608</v>
      </c>
      <c r="D66" s="234">
        <v>441425</v>
      </c>
      <c r="E66" s="235">
        <v>191412</v>
      </c>
      <c r="G66" s="237"/>
      <c r="H66" s="237"/>
    </row>
    <row r="67" spans="1:8" x14ac:dyDescent="0.2">
      <c r="A67" s="233">
        <v>63</v>
      </c>
      <c r="B67" s="234">
        <v>402480</v>
      </c>
      <c r="C67" s="234">
        <v>240446</v>
      </c>
      <c r="D67" s="234">
        <v>438537</v>
      </c>
      <c r="E67" s="235">
        <v>265300</v>
      </c>
      <c r="G67" s="237"/>
    </row>
    <row r="68" spans="1:8" x14ac:dyDescent="0.2">
      <c r="A68" s="233">
        <v>64</v>
      </c>
      <c r="B68" s="234">
        <v>396152</v>
      </c>
      <c r="C68" s="234">
        <v>260890</v>
      </c>
      <c r="D68" s="234">
        <v>435940</v>
      </c>
      <c r="E68" s="235">
        <v>288826</v>
      </c>
      <c r="G68" s="237"/>
    </row>
    <row r="69" spans="1:8" x14ac:dyDescent="0.2">
      <c r="A69" s="233">
        <v>65</v>
      </c>
      <c r="B69" s="234">
        <v>382623</v>
      </c>
      <c r="C69" s="234">
        <v>271305</v>
      </c>
      <c r="D69" s="234">
        <v>424319</v>
      </c>
      <c r="E69" s="235">
        <v>298771</v>
      </c>
      <c r="G69" s="237"/>
    </row>
    <row r="70" spans="1:8" x14ac:dyDescent="0.2">
      <c r="A70" s="233">
        <v>66</v>
      </c>
      <c r="B70" s="234">
        <v>376976</v>
      </c>
      <c r="C70" s="234">
        <v>282964</v>
      </c>
      <c r="D70" s="234">
        <v>421920</v>
      </c>
      <c r="E70" s="235">
        <v>312406</v>
      </c>
      <c r="G70" s="237"/>
    </row>
    <row r="71" spans="1:8" x14ac:dyDescent="0.2">
      <c r="A71" s="233">
        <v>67</v>
      </c>
      <c r="B71" s="234">
        <v>368247</v>
      </c>
      <c r="C71" s="234">
        <v>300961</v>
      </c>
      <c r="D71" s="234">
        <v>419258</v>
      </c>
      <c r="E71" s="235">
        <v>342083</v>
      </c>
      <c r="G71" s="237"/>
      <c r="H71" s="237"/>
    </row>
    <row r="72" spans="1:8" x14ac:dyDescent="0.2">
      <c r="A72" s="233">
        <v>68</v>
      </c>
      <c r="B72" s="234">
        <v>359034</v>
      </c>
      <c r="C72" s="234">
        <v>307529</v>
      </c>
      <c r="D72" s="234">
        <v>415014</v>
      </c>
      <c r="E72" s="235">
        <v>352955</v>
      </c>
      <c r="G72" s="237"/>
    </row>
    <row r="73" spans="1:8" x14ac:dyDescent="0.2">
      <c r="A73" s="233">
        <v>69</v>
      </c>
      <c r="B73" s="234">
        <v>354061</v>
      </c>
      <c r="C73" s="234">
        <v>310803</v>
      </c>
      <c r="D73" s="234">
        <v>409854</v>
      </c>
      <c r="E73" s="235">
        <v>356463</v>
      </c>
      <c r="G73" s="237"/>
    </row>
    <row r="74" spans="1:8" x14ac:dyDescent="0.2">
      <c r="A74" s="233">
        <v>70</v>
      </c>
      <c r="B74" s="234">
        <v>343352</v>
      </c>
      <c r="C74" s="234">
        <v>304406</v>
      </c>
      <c r="D74" s="234">
        <v>401251</v>
      </c>
      <c r="E74" s="235">
        <v>351827</v>
      </c>
      <c r="G74" s="237"/>
      <c r="H74" s="237"/>
    </row>
    <row r="75" spans="1:8" x14ac:dyDescent="0.2">
      <c r="A75" s="233">
        <v>71</v>
      </c>
      <c r="B75" s="234">
        <v>344622</v>
      </c>
      <c r="C75" s="234">
        <v>307085</v>
      </c>
      <c r="D75" s="234">
        <v>407154</v>
      </c>
      <c r="E75" s="235">
        <v>356209</v>
      </c>
      <c r="G75" s="237"/>
    </row>
    <row r="76" spans="1:8" x14ac:dyDescent="0.2">
      <c r="A76" s="233">
        <v>72</v>
      </c>
      <c r="B76" s="234">
        <v>332116</v>
      </c>
      <c r="C76" s="234">
        <v>295748</v>
      </c>
      <c r="D76" s="234">
        <v>392322</v>
      </c>
      <c r="E76" s="235">
        <v>345570</v>
      </c>
      <c r="G76" s="237"/>
    </row>
    <row r="77" spans="1:8" x14ac:dyDescent="0.2">
      <c r="A77" s="233">
        <v>73</v>
      </c>
      <c r="B77" s="234">
        <v>340702</v>
      </c>
      <c r="C77" s="234">
        <v>301674</v>
      </c>
      <c r="D77" s="234">
        <v>403279</v>
      </c>
      <c r="E77" s="235">
        <v>352681</v>
      </c>
      <c r="G77" s="237"/>
      <c r="H77" s="237">
        <f>G77-G76</f>
        <v>0</v>
      </c>
    </row>
    <row r="78" spans="1:8" x14ac:dyDescent="0.2">
      <c r="A78" s="233">
        <v>74</v>
      </c>
      <c r="B78" s="234">
        <v>328295</v>
      </c>
      <c r="C78" s="234">
        <v>290642</v>
      </c>
      <c r="D78" s="234">
        <v>394896</v>
      </c>
      <c r="E78" s="235">
        <v>344972</v>
      </c>
      <c r="G78" s="237"/>
    </row>
    <row r="79" spans="1:8" x14ac:dyDescent="0.2">
      <c r="A79" s="233">
        <v>75</v>
      </c>
      <c r="B79" s="234">
        <v>323670</v>
      </c>
      <c r="C79" s="234">
        <v>282612</v>
      </c>
      <c r="D79" s="234">
        <v>389138</v>
      </c>
      <c r="E79" s="235">
        <v>335482</v>
      </c>
      <c r="G79" s="237"/>
    </row>
    <row r="80" spans="1:8" x14ac:dyDescent="0.2">
      <c r="A80" s="233">
        <v>76</v>
      </c>
      <c r="B80" s="234">
        <v>309764</v>
      </c>
      <c r="C80" s="234">
        <v>268358</v>
      </c>
      <c r="D80" s="234">
        <v>377489</v>
      </c>
      <c r="E80" s="235">
        <v>322964</v>
      </c>
      <c r="G80" s="237"/>
    </row>
    <row r="81" spans="1:9" x14ac:dyDescent="0.2">
      <c r="A81" s="233">
        <v>77</v>
      </c>
      <c r="B81" s="234">
        <v>285960</v>
      </c>
      <c r="C81" s="234">
        <v>248598</v>
      </c>
      <c r="D81" s="234">
        <v>354091</v>
      </c>
      <c r="E81" s="235">
        <v>304588</v>
      </c>
      <c r="G81" s="237"/>
    </row>
    <row r="82" spans="1:9" x14ac:dyDescent="0.2">
      <c r="A82" s="233">
        <v>78</v>
      </c>
      <c r="B82" s="234">
        <v>209353</v>
      </c>
      <c r="C82" s="234">
        <v>182294</v>
      </c>
      <c r="D82" s="234">
        <v>263735</v>
      </c>
      <c r="E82" s="235">
        <v>226284</v>
      </c>
      <c r="G82" s="237"/>
    </row>
    <row r="83" spans="1:9" x14ac:dyDescent="0.2">
      <c r="A83" s="233">
        <v>79</v>
      </c>
      <c r="B83" s="234">
        <v>198191</v>
      </c>
      <c r="C83" s="234">
        <v>172076</v>
      </c>
      <c r="D83" s="234">
        <v>254305</v>
      </c>
      <c r="E83" s="235">
        <v>217138</v>
      </c>
      <c r="G83" s="237"/>
    </row>
    <row r="84" spans="1:9" x14ac:dyDescent="0.2">
      <c r="A84" s="233">
        <v>80</v>
      </c>
      <c r="B84" s="234">
        <v>187350</v>
      </c>
      <c r="C84" s="234">
        <v>161391</v>
      </c>
      <c r="D84" s="234">
        <v>244178</v>
      </c>
      <c r="E84" s="235">
        <v>206825</v>
      </c>
      <c r="G84" s="237"/>
    </row>
    <row r="85" spans="1:9" x14ac:dyDescent="0.2">
      <c r="A85" s="233">
        <v>81</v>
      </c>
      <c r="B85" s="234">
        <v>167050</v>
      </c>
      <c r="C85" s="234">
        <v>142533</v>
      </c>
      <c r="D85" s="234">
        <v>223022</v>
      </c>
      <c r="E85" s="235">
        <v>187139</v>
      </c>
      <c r="G85" s="237"/>
    </row>
    <row r="86" spans="1:9" x14ac:dyDescent="0.2">
      <c r="A86" s="233">
        <v>82</v>
      </c>
      <c r="B86" s="234">
        <v>141387</v>
      </c>
      <c r="C86" s="234">
        <v>121857</v>
      </c>
      <c r="D86" s="234">
        <v>194279</v>
      </c>
      <c r="E86" s="235">
        <v>165433</v>
      </c>
      <c r="G86" s="237"/>
    </row>
    <row r="87" spans="1:9" x14ac:dyDescent="0.2">
      <c r="A87" s="233">
        <v>83</v>
      </c>
      <c r="B87" s="234">
        <v>139340</v>
      </c>
      <c r="C87" s="234">
        <v>117851</v>
      </c>
      <c r="D87" s="234">
        <v>196339</v>
      </c>
      <c r="E87" s="235">
        <v>167157</v>
      </c>
      <c r="G87" s="237"/>
    </row>
    <row r="88" spans="1:9" x14ac:dyDescent="0.2">
      <c r="A88" s="233">
        <v>84</v>
      </c>
      <c r="B88" s="234">
        <v>134894</v>
      </c>
      <c r="C88" s="234">
        <v>114228</v>
      </c>
      <c r="D88" s="234">
        <v>202713</v>
      </c>
      <c r="E88" s="235">
        <v>170839</v>
      </c>
      <c r="G88" s="237"/>
    </row>
    <row r="89" spans="1:9" x14ac:dyDescent="0.2">
      <c r="A89" s="233">
        <v>85</v>
      </c>
      <c r="B89" s="234">
        <v>123648</v>
      </c>
      <c r="C89" s="234">
        <v>103729</v>
      </c>
      <c r="D89" s="234">
        <v>191566</v>
      </c>
      <c r="E89" s="235">
        <v>161446</v>
      </c>
      <c r="G89" s="237"/>
    </row>
    <row r="90" spans="1:9" x14ac:dyDescent="0.2">
      <c r="A90" s="233">
        <v>86</v>
      </c>
      <c r="B90" s="234">
        <v>111253</v>
      </c>
      <c r="C90" s="234">
        <v>92761</v>
      </c>
      <c r="D90" s="234">
        <v>181346</v>
      </c>
      <c r="E90" s="235">
        <v>153998</v>
      </c>
      <c r="G90" s="237"/>
      <c r="H90" s="237"/>
      <c r="I90" s="237"/>
    </row>
    <row r="91" spans="1:9" x14ac:dyDescent="0.2">
      <c r="A91" s="233">
        <v>87</v>
      </c>
      <c r="B91" s="234">
        <v>101899</v>
      </c>
      <c r="C91" s="234">
        <v>83366</v>
      </c>
      <c r="D91" s="234">
        <v>174010</v>
      </c>
      <c r="E91" s="235">
        <v>146360</v>
      </c>
      <c r="G91" s="237"/>
    </row>
    <row r="92" spans="1:9" x14ac:dyDescent="0.2">
      <c r="A92" s="233">
        <v>88</v>
      </c>
      <c r="B92" s="234">
        <v>85952</v>
      </c>
      <c r="C92" s="234">
        <v>71647</v>
      </c>
      <c r="D92" s="234">
        <v>159019</v>
      </c>
      <c r="E92" s="235">
        <v>134945</v>
      </c>
      <c r="G92" s="237"/>
    </row>
    <row r="93" spans="1:9" x14ac:dyDescent="0.2">
      <c r="A93" s="233">
        <v>89</v>
      </c>
      <c r="B93" s="234">
        <v>76201</v>
      </c>
      <c r="C93" s="234">
        <v>63233</v>
      </c>
      <c r="D93" s="234">
        <v>149105</v>
      </c>
      <c r="E93" s="235">
        <v>126785</v>
      </c>
      <c r="G93" s="237"/>
    </row>
    <row r="94" spans="1:9" x14ac:dyDescent="0.2">
      <c r="A94" s="233">
        <v>90</v>
      </c>
      <c r="B94" s="234">
        <v>62442</v>
      </c>
      <c r="C94" s="234">
        <v>51837</v>
      </c>
      <c r="D94" s="234">
        <v>131047</v>
      </c>
      <c r="E94" s="235">
        <v>112235</v>
      </c>
      <c r="G94" s="237"/>
    </row>
    <row r="95" spans="1:9" x14ac:dyDescent="0.2">
      <c r="A95" s="233">
        <v>91</v>
      </c>
      <c r="B95" s="234">
        <v>53601</v>
      </c>
      <c r="C95" s="234">
        <v>44037</v>
      </c>
      <c r="D95" s="234">
        <v>120062</v>
      </c>
      <c r="E95" s="235">
        <v>103041</v>
      </c>
      <c r="G95" s="237"/>
    </row>
    <row r="96" spans="1:9" x14ac:dyDescent="0.2">
      <c r="A96" s="233">
        <v>92</v>
      </c>
      <c r="B96" s="234">
        <v>42440</v>
      </c>
      <c r="C96" s="234">
        <v>34829</v>
      </c>
      <c r="D96" s="234">
        <v>102196</v>
      </c>
      <c r="E96" s="235">
        <v>87792</v>
      </c>
      <c r="G96" s="237"/>
    </row>
    <row r="97" spans="1:10" x14ac:dyDescent="0.2">
      <c r="A97" s="233">
        <v>93</v>
      </c>
      <c r="B97" s="234">
        <v>32214</v>
      </c>
      <c r="C97" s="234">
        <v>27267</v>
      </c>
      <c r="D97" s="234">
        <v>85317</v>
      </c>
      <c r="E97" s="235">
        <v>74452</v>
      </c>
      <c r="G97" s="237"/>
    </row>
    <row r="98" spans="1:10" x14ac:dyDescent="0.2">
      <c r="A98" s="233">
        <v>94</v>
      </c>
      <c r="B98" s="234">
        <v>22916</v>
      </c>
      <c r="C98" s="234">
        <v>19078</v>
      </c>
      <c r="D98" s="234">
        <v>66549</v>
      </c>
      <c r="E98" s="235">
        <v>57555</v>
      </c>
      <c r="G98" s="237"/>
    </row>
    <row r="99" spans="1:10" x14ac:dyDescent="0.2">
      <c r="A99" s="233">
        <v>95</v>
      </c>
      <c r="B99" s="234">
        <v>16688</v>
      </c>
      <c r="C99" s="234">
        <v>13977</v>
      </c>
      <c r="D99" s="234">
        <v>53312</v>
      </c>
      <c r="E99" s="235">
        <v>45624</v>
      </c>
      <c r="G99" s="237"/>
    </row>
    <row r="100" spans="1:10" x14ac:dyDescent="0.2">
      <c r="A100" s="233">
        <v>96</v>
      </c>
      <c r="B100" s="234">
        <v>11106</v>
      </c>
      <c r="C100" s="234">
        <v>9629</v>
      </c>
      <c r="D100" s="234">
        <v>40731</v>
      </c>
      <c r="E100" s="235">
        <v>34965</v>
      </c>
      <c r="G100" s="237"/>
    </row>
    <row r="101" spans="1:10" x14ac:dyDescent="0.2">
      <c r="A101" s="233">
        <v>97</v>
      </c>
      <c r="B101" s="234">
        <v>7851</v>
      </c>
      <c r="C101" s="234">
        <v>6420</v>
      </c>
      <c r="D101" s="234">
        <v>31067</v>
      </c>
      <c r="E101" s="235">
        <v>26125</v>
      </c>
      <c r="G101" s="237"/>
    </row>
    <row r="102" spans="1:10" x14ac:dyDescent="0.2">
      <c r="A102" s="233">
        <v>98</v>
      </c>
      <c r="B102" s="234">
        <v>4959</v>
      </c>
      <c r="C102" s="234">
        <v>4287</v>
      </c>
      <c r="D102" s="234">
        <v>21990</v>
      </c>
      <c r="E102" s="235">
        <v>18803</v>
      </c>
      <c r="G102" s="237"/>
    </row>
    <row r="103" spans="1:10" x14ac:dyDescent="0.2">
      <c r="A103" s="233">
        <v>99</v>
      </c>
      <c r="B103" s="234">
        <v>3112</v>
      </c>
      <c r="C103" s="234">
        <v>2600</v>
      </c>
      <c r="D103" s="234">
        <v>14684</v>
      </c>
      <c r="E103" s="235">
        <v>12931</v>
      </c>
      <c r="G103" s="237"/>
    </row>
    <row r="104" spans="1:10" x14ac:dyDescent="0.2">
      <c r="A104" s="233">
        <v>100</v>
      </c>
      <c r="B104" s="234">
        <v>4647</v>
      </c>
      <c r="C104" s="234">
        <v>3524</v>
      </c>
      <c r="D104" s="234">
        <v>26997</v>
      </c>
      <c r="E104" s="235">
        <v>22386</v>
      </c>
      <c r="G104" s="237"/>
    </row>
    <row r="105" spans="1:10" x14ac:dyDescent="0.2">
      <c r="A105" s="151" t="s">
        <v>36</v>
      </c>
      <c r="B105" s="152">
        <f>SUM(B4:B104)</f>
        <v>33117745</v>
      </c>
      <c r="C105" s="152">
        <f>SUM(C4:C104)</f>
        <v>6248517</v>
      </c>
      <c r="D105" s="152">
        <f>SUM(D4:D104)</f>
        <v>35255688</v>
      </c>
      <c r="E105" s="153">
        <f>SUM(E4:E104)</f>
        <v>7919551</v>
      </c>
      <c r="G105" s="237"/>
      <c r="H105" s="237"/>
      <c r="I105" s="237"/>
      <c r="J105" s="237"/>
    </row>
    <row r="106" spans="1:10" ht="12" customHeight="1" x14ac:dyDescent="0.2">
      <c r="A106" s="208" t="s">
        <v>148</v>
      </c>
      <c r="B106" s="208"/>
      <c r="C106" s="208"/>
      <c r="D106" s="208"/>
      <c r="E106" s="208"/>
      <c r="F106" s="190"/>
    </row>
    <row r="107" spans="1:10" x14ac:dyDescent="0.2">
      <c r="A107" s="209" t="s">
        <v>151</v>
      </c>
      <c r="B107" s="209"/>
      <c r="C107" s="209"/>
      <c r="D107" s="209"/>
      <c r="E107" s="209"/>
      <c r="F107" s="209"/>
      <c r="G107" s="209"/>
    </row>
    <row r="108" spans="1:10" x14ac:dyDescent="0.2">
      <c r="A108" s="180" t="s">
        <v>152</v>
      </c>
      <c r="G108" s="12"/>
    </row>
    <row r="109" spans="1:10" ht="15" customHeight="1" x14ac:dyDescent="0.2">
      <c r="A109" s="165" t="s">
        <v>115</v>
      </c>
      <c r="B109" s="165"/>
      <c r="C109" s="165"/>
      <c r="D109" s="165"/>
      <c r="E109" s="165"/>
      <c r="F109" s="165"/>
      <c r="G109" s="165"/>
    </row>
    <row r="111" spans="1:10" ht="15" x14ac:dyDescent="0.25">
      <c r="A111"/>
    </row>
    <row r="112" spans="1:10" ht="56.25" customHeight="1" x14ac:dyDescent="0.2">
      <c r="C112" s="96"/>
    </row>
  </sheetData>
  <mergeCells count="10">
    <mergeCell ref="H20:L20"/>
    <mergeCell ref="H21:N21"/>
    <mergeCell ref="A106:E106"/>
    <mergeCell ref="A107:G107"/>
    <mergeCell ref="A1:E1"/>
    <mergeCell ref="H1:N1"/>
    <mergeCell ref="A2:A3"/>
    <mergeCell ref="B2:C2"/>
    <mergeCell ref="D2:E2"/>
    <mergeCell ref="H2:N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3504-7E17-4CE0-89D6-2896440FB17B}">
  <dimension ref="A1:G21"/>
  <sheetViews>
    <sheetView showGridLines="0" workbookViewId="0">
      <selection activeCell="G27" sqref="G27"/>
    </sheetView>
  </sheetViews>
  <sheetFormatPr baseColWidth="10" defaultColWidth="11.42578125" defaultRowHeight="15" x14ac:dyDescent="0.25"/>
  <cols>
    <col min="1" max="1" width="46.28515625" style="3" customWidth="1"/>
    <col min="2" max="4" width="13.28515625" style="2" customWidth="1"/>
    <col min="5" max="16384" width="11.42578125" style="2"/>
  </cols>
  <sheetData>
    <row r="1" spans="1:7" ht="15" customHeight="1" x14ac:dyDescent="0.25">
      <c r="A1" s="238" t="s">
        <v>153</v>
      </c>
      <c r="B1" s="238"/>
      <c r="C1" s="238"/>
      <c r="D1" s="238"/>
    </row>
    <row r="2" spans="1:7" ht="15" customHeight="1" x14ac:dyDescent="0.25">
      <c r="A2" s="238"/>
      <c r="B2" s="238"/>
      <c r="C2" s="238"/>
      <c r="D2" s="238"/>
    </row>
    <row r="3" spans="1:7" ht="15" customHeight="1" x14ac:dyDescent="0.25">
      <c r="A3" s="238"/>
      <c r="B3" s="238"/>
      <c r="C3" s="238"/>
      <c r="D3" s="238"/>
    </row>
    <row r="4" spans="1:7" ht="15" customHeight="1" x14ac:dyDescent="0.25">
      <c r="A4" s="238"/>
      <c r="B4" s="238"/>
      <c r="C4" s="238"/>
      <c r="D4" s="238"/>
    </row>
    <row r="6" spans="1:7" ht="20.100000000000001" customHeight="1" thickBot="1" x14ac:dyDescent="0.3">
      <c r="B6" s="4" t="s">
        <v>0</v>
      </c>
      <c r="C6" s="5" t="s">
        <v>1</v>
      </c>
      <c r="D6" s="6" t="s">
        <v>2</v>
      </c>
    </row>
    <row r="7" spans="1:7" ht="20.100000000000001" customHeight="1" x14ac:dyDescent="0.25">
      <c r="A7" s="7" t="s">
        <v>154</v>
      </c>
      <c r="B7" s="239">
        <v>6248517</v>
      </c>
      <c r="C7" s="239">
        <v>7919551</v>
      </c>
      <c r="D7" s="240">
        <f>SUM(B7:C7)</f>
        <v>14168068</v>
      </c>
    </row>
    <row r="8" spans="1:7" ht="20.100000000000001" customHeight="1" x14ac:dyDescent="0.25">
      <c r="A8" s="181" t="s">
        <v>155</v>
      </c>
      <c r="B8" s="8">
        <v>33117745</v>
      </c>
      <c r="C8" s="8">
        <v>35255688</v>
      </c>
      <c r="D8" s="9">
        <f>SUM(B8:C8)</f>
        <v>68373433</v>
      </c>
    </row>
    <row r="9" spans="1:7" ht="20.100000000000001" customHeight="1" thickBot="1" x14ac:dyDescent="0.3">
      <c r="A9" s="10" t="s">
        <v>4</v>
      </c>
      <c r="B9" s="127">
        <f>B7/B8</f>
        <v>0.18867579903160678</v>
      </c>
      <c r="C9" s="128">
        <f>C7/C8</f>
        <v>0.22463186649484759</v>
      </c>
      <c r="D9" s="129">
        <f>D7/D8</f>
        <v>0.20721598109604938</v>
      </c>
      <c r="E9" s="11"/>
    </row>
    <row r="10" spans="1:7" ht="28.5" customHeight="1" x14ac:dyDescent="0.25">
      <c r="A10" s="7" t="s">
        <v>156</v>
      </c>
      <c r="B10" s="97">
        <v>6106080</v>
      </c>
      <c r="C10" s="97">
        <v>7782767</v>
      </c>
      <c r="D10" s="98">
        <f>SUM(B10:C10)</f>
        <v>13888847</v>
      </c>
    </row>
    <row r="11" spans="1:7" ht="20.100000000000001" customHeight="1" x14ac:dyDescent="0.25">
      <c r="A11" s="181" t="s">
        <v>157</v>
      </c>
      <c r="B11" s="241">
        <v>7595293</v>
      </c>
      <c r="C11" s="241">
        <v>9653456</v>
      </c>
      <c r="D11" s="242">
        <f>SUM(B11:C11)</f>
        <v>17248749</v>
      </c>
    </row>
    <row r="12" spans="1:7" ht="20.100000000000001" customHeight="1" thickBot="1" x14ac:dyDescent="0.3">
      <c r="A12" s="10" t="s">
        <v>5</v>
      </c>
      <c r="B12" s="127">
        <f>B10/B11</f>
        <v>0.80392948632791383</v>
      </c>
      <c r="C12" s="128">
        <f>C10/C11</f>
        <v>0.80621561853081425</v>
      </c>
      <c r="D12" s="129">
        <f>D10/D11</f>
        <v>0.80520894587775615</v>
      </c>
    </row>
    <row r="13" spans="1:7" ht="28.5" customHeight="1" x14ac:dyDescent="0.25">
      <c r="A13" s="7" t="s">
        <v>158</v>
      </c>
      <c r="B13" s="97">
        <v>2444019</v>
      </c>
      <c r="C13" s="97">
        <v>3623292</v>
      </c>
      <c r="D13" s="98">
        <f>SUM(B13:C13)</f>
        <v>6067311</v>
      </c>
    </row>
    <row r="14" spans="1:7" ht="20.100000000000001" customHeight="1" x14ac:dyDescent="0.25">
      <c r="A14" s="181" t="s">
        <v>159</v>
      </c>
      <c r="B14" s="241">
        <v>2857888</v>
      </c>
      <c r="C14" s="241">
        <v>4248287</v>
      </c>
      <c r="D14" s="242">
        <f>SUM(B14:C14)</f>
        <v>7106175</v>
      </c>
    </row>
    <row r="15" spans="1:7" ht="20.100000000000001" customHeight="1" thickBot="1" x14ac:dyDescent="0.3">
      <c r="A15" s="10" t="s">
        <v>6</v>
      </c>
      <c r="B15" s="127">
        <f>B13/B14</f>
        <v>0.85518361811239629</v>
      </c>
      <c r="C15" s="128">
        <f>C13/C14</f>
        <v>0.85288305615887061</v>
      </c>
      <c r="D15" s="129">
        <f>D13/D14</f>
        <v>0.85380827238282198</v>
      </c>
    </row>
    <row r="16" spans="1:7" ht="17.25" customHeight="1" x14ac:dyDescent="0.25">
      <c r="A16" s="182" t="s">
        <v>124</v>
      </c>
      <c r="B16" s="183"/>
      <c r="C16" s="183"/>
      <c r="D16" s="183"/>
      <c r="E16" s="184"/>
      <c r="F16" s="185"/>
      <c r="G16" s="185"/>
    </row>
    <row r="17" spans="1:7" ht="14.25" customHeight="1" x14ac:dyDescent="0.25">
      <c r="A17" s="186" t="s">
        <v>125</v>
      </c>
      <c r="B17" s="187"/>
      <c r="C17" s="187"/>
      <c r="D17" s="187"/>
      <c r="E17" s="188"/>
      <c r="F17" s="189"/>
      <c r="G17" s="189"/>
    </row>
    <row r="18" spans="1:7" ht="20.100000000000001" customHeight="1" x14ac:dyDescent="0.25">
      <c r="A18" s="211" t="s">
        <v>126</v>
      </c>
      <c r="B18" s="211"/>
      <c r="C18" s="211"/>
      <c r="D18" s="211"/>
      <c r="E18" s="211"/>
      <c r="F18" s="211"/>
      <c r="G18" s="211"/>
    </row>
    <row r="19" spans="1:7" x14ac:dyDescent="0.25">
      <c r="A19" s="210" t="s">
        <v>115</v>
      </c>
      <c r="B19" s="210"/>
      <c r="C19" s="210"/>
      <c r="D19" s="210"/>
      <c r="E19" s="210"/>
      <c r="F19" s="210"/>
      <c r="G19" s="210"/>
    </row>
    <row r="21" spans="1:7" x14ac:dyDescent="0.25">
      <c r="A21" s="2"/>
    </row>
  </sheetData>
  <mergeCells count="3">
    <mergeCell ref="A1:D4"/>
    <mergeCell ref="A19:G19"/>
    <mergeCell ref="A18:G1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B75C2-4DA9-4DAB-9892-28C4C24075CD}">
  <dimension ref="A1:Q55"/>
  <sheetViews>
    <sheetView showGridLines="0" workbookViewId="0">
      <selection activeCell="O9" sqref="O8:O9"/>
    </sheetView>
  </sheetViews>
  <sheetFormatPr baseColWidth="10" defaultColWidth="11.42578125" defaultRowHeight="15" x14ac:dyDescent="0.25"/>
  <cols>
    <col min="1" max="1" width="11.42578125" style="2"/>
    <col min="2" max="4" width="23" style="2" customWidth="1"/>
    <col min="5" max="16384" width="11.42578125" style="2"/>
  </cols>
  <sheetData>
    <row r="1" spans="1:17" ht="35.25" customHeight="1" x14ac:dyDescent="0.25">
      <c r="A1" s="243" t="s">
        <v>56</v>
      </c>
      <c r="B1" s="243"/>
      <c r="C1" s="243"/>
      <c r="D1" s="243"/>
      <c r="G1" s="212" t="s">
        <v>105</v>
      </c>
      <c r="H1" s="212"/>
      <c r="I1" s="212"/>
      <c r="J1" s="212"/>
      <c r="K1" s="212"/>
      <c r="L1" s="212"/>
      <c r="M1" s="212"/>
    </row>
    <row r="2" spans="1:17" s="121" customFormat="1" ht="15.75" x14ac:dyDescent="0.25">
      <c r="A2" s="159" t="s">
        <v>57</v>
      </c>
      <c r="B2" s="160" t="s">
        <v>58</v>
      </c>
      <c r="C2" s="161" t="s">
        <v>59</v>
      </c>
      <c r="D2" s="162" t="s">
        <v>104</v>
      </c>
      <c r="G2" s="2"/>
      <c r="H2" s="2"/>
      <c r="I2" s="2"/>
      <c r="J2" s="2"/>
      <c r="K2" s="2"/>
      <c r="L2" s="2"/>
      <c r="M2" s="2"/>
      <c r="Q2" s="2"/>
    </row>
    <row r="3" spans="1:17" x14ac:dyDescent="0.25">
      <c r="A3" s="163" t="s">
        <v>60</v>
      </c>
      <c r="B3" s="167">
        <v>71.58</v>
      </c>
      <c r="C3" s="168">
        <v>72.91</v>
      </c>
      <c r="D3" s="168">
        <v>71.77</v>
      </c>
    </row>
    <row r="4" spans="1:17" x14ac:dyDescent="0.25">
      <c r="A4" s="164" t="s">
        <v>61</v>
      </c>
      <c r="B4" s="169">
        <v>71.430000000000007</v>
      </c>
      <c r="C4" s="170">
        <v>72.66</v>
      </c>
      <c r="D4" s="170">
        <v>71.61</v>
      </c>
    </row>
    <row r="5" spans="1:17" x14ac:dyDescent="0.25">
      <c r="A5" s="163" t="s">
        <v>62</v>
      </c>
      <c r="B5" s="244">
        <v>71.430000000000007</v>
      </c>
      <c r="C5" s="168">
        <v>72.56</v>
      </c>
      <c r="D5" s="168">
        <v>71.59</v>
      </c>
    </row>
    <row r="6" spans="1:17" x14ac:dyDescent="0.25">
      <c r="A6" s="164" t="s">
        <v>63</v>
      </c>
      <c r="B6" s="169">
        <v>71.5</v>
      </c>
      <c r="C6" s="170">
        <v>72.48</v>
      </c>
      <c r="D6" s="170">
        <v>71.64</v>
      </c>
    </row>
    <row r="7" spans="1:17" x14ac:dyDescent="0.25">
      <c r="A7" s="163" t="s">
        <v>64</v>
      </c>
      <c r="B7" s="167">
        <v>71.63</v>
      </c>
      <c r="C7" s="168">
        <v>72.5</v>
      </c>
      <c r="D7" s="168">
        <v>71.75</v>
      </c>
    </row>
    <row r="8" spans="1:17" x14ac:dyDescent="0.25">
      <c r="A8" s="164" t="s">
        <v>65</v>
      </c>
      <c r="B8" s="169">
        <v>71.81</v>
      </c>
      <c r="C8" s="170">
        <v>72.510000000000005</v>
      </c>
      <c r="D8" s="170">
        <v>71.91</v>
      </c>
    </row>
    <row r="9" spans="1:17" x14ac:dyDescent="0.25">
      <c r="A9" s="163" t="s">
        <v>66</v>
      </c>
      <c r="B9" s="167">
        <v>71.900000000000006</v>
      </c>
      <c r="C9" s="168">
        <v>72.489999999999995</v>
      </c>
      <c r="D9" s="168">
        <v>71.98</v>
      </c>
    </row>
    <row r="10" spans="1:17" x14ac:dyDescent="0.25">
      <c r="A10" s="164" t="s">
        <v>67</v>
      </c>
      <c r="B10" s="169">
        <v>72.02</v>
      </c>
      <c r="C10" s="170">
        <v>72.47</v>
      </c>
      <c r="D10" s="170">
        <v>72.08</v>
      </c>
    </row>
    <row r="11" spans="1:17" x14ac:dyDescent="0.25">
      <c r="A11" s="163" t="s">
        <v>68</v>
      </c>
      <c r="B11" s="167">
        <v>72.150000000000006</v>
      </c>
      <c r="C11" s="168">
        <v>72.48</v>
      </c>
      <c r="D11" s="168">
        <v>72.2</v>
      </c>
    </row>
    <row r="12" spans="1:17" x14ac:dyDescent="0.25">
      <c r="A12" s="164" t="s">
        <v>69</v>
      </c>
      <c r="B12" s="169">
        <v>71.98</v>
      </c>
      <c r="C12" s="170">
        <v>72.5</v>
      </c>
      <c r="D12" s="170">
        <v>72.05</v>
      </c>
    </row>
    <row r="13" spans="1:17" x14ac:dyDescent="0.25">
      <c r="A13" s="163" t="s">
        <v>70</v>
      </c>
      <c r="B13" s="167">
        <v>71.77</v>
      </c>
      <c r="C13" s="168">
        <v>72.459999999999994</v>
      </c>
      <c r="D13" s="168">
        <v>71.86</v>
      </c>
    </row>
    <row r="14" spans="1:17" x14ac:dyDescent="0.25">
      <c r="A14" s="164" t="s">
        <v>71</v>
      </c>
      <c r="B14" s="169">
        <v>71.56</v>
      </c>
      <c r="C14" s="170">
        <v>72.540000000000006</v>
      </c>
      <c r="D14" s="170">
        <v>71.69</v>
      </c>
    </row>
    <row r="15" spans="1:17" x14ac:dyDescent="0.25">
      <c r="A15" s="163" t="s">
        <v>72</v>
      </c>
      <c r="B15" s="167">
        <v>71.41</v>
      </c>
      <c r="C15" s="168">
        <v>72.61</v>
      </c>
      <c r="D15" s="168">
        <v>71.56</v>
      </c>
    </row>
    <row r="16" spans="1:17" x14ac:dyDescent="0.25">
      <c r="A16" s="164" t="s">
        <v>73</v>
      </c>
      <c r="B16" s="169">
        <v>71.22</v>
      </c>
      <c r="C16" s="170">
        <v>72.61</v>
      </c>
      <c r="D16" s="170">
        <v>71.39</v>
      </c>
    </row>
    <row r="17" spans="1:13" x14ac:dyDescent="0.25">
      <c r="A17" s="163" t="s">
        <v>74</v>
      </c>
      <c r="B17" s="167">
        <v>71.14</v>
      </c>
      <c r="C17" s="168">
        <v>72.7</v>
      </c>
      <c r="D17" s="168">
        <v>71.33</v>
      </c>
    </row>
    <row r="18" spans="1:13" x14ac:dyDescent="0.25">
      <c r="A18" s="164" t="s">
        <v>75</v>
      </c>
      <c r="B18" s="169">
        <v>71.069999999999993</v>
      </c>
      <c r="C18" s="170">
        <v>72.81</v>
      </c>
      <c r="D18" s="170">
        <v>71.260000000000005</v>
      </c>
    </row>
    <row r="19" spans="1:13" x14ac:dyDescent="0.25">
      <c r="A19" s="163" t="s">
        <v>76</v>
      </c>
      <c r="B19" s="167">
        <v>70.959999999999994</v>
      </c>
      <c r="C19" s="168">
        <v>72.91</v>
      </c>
      <c r="D19" s="168">
        <v>71.180000000000007</v>
      </c>
      <c r="H19" s="157" t="s">
        <v>116</v>
      </c>
      <c r="I19" s="158"/>
      <c r="J19" s="158"/>
      <c r="K19" s="158"/>
    </row>
    <row r="20" spans="1:13" x14ac:dyDescent="0.25">
      <c r="A20" s="164" t="s">
        <v>77</v>
      </c>
      <c r="B20" s="169">
        <v>70.930000000000007</v>
      </c>
      <c r="C20" s="170">
        <v>73.06</v>
      </c>
      <c r="D20" s="170">
        <v>71.150000000000006</v>
      </c>
      <c r="H20" s="198" t="s">
        <v>117</v>
      </c>
      <c r="I20" s="198"/>
      <c r="J20" s="198"/>
      <c r="K20" s="198"/>
      <c r="L20" s="198"/>
      <c r="M20" s="198"/>
    </row>
    <row r="21" spans="1:13" ht="15" customHeight="1" x14ac:dyDescent="0.25">
      <c r="A21" s="163" t="s">
        <v>78</v>
      </c>
      <c r="B21" s="167">
        <v>70.900000000000006</v>
      </c>
      <c r="C21" s="168">
        <v>73.209999999999994</v>
      </c>
      <c r="D21" s="168">
        <v>71.13</v>
      </c>
      <c r="H21" s="198"/>
      <c r="I21" s="198"/>
      <c r="J21" s="198"/>
      <c r="K21" s="198"/>
      <c r="L21" s="198"/>
      <c r="M21" s="198"/>
    </row>
    <row r="22" spans="1:13" x14ac:dyDescent="0.25">
      <c r="A22" s="164" t="s">
        <v>79</v>
      </c>
      <c r="B22" s="169">
        <v>70.94</v>
      </c>
      <c r="C22" s="170">
        <v>73.349999999999994</v>
      </c>
      <c r="D22" s="170">
        <v>71.17</v>
      </c>
      <c r="H22" s="198"/>
      <c r="I22" s="198"/>
      <c r="J22" s="198"/>
      <c r="K22" s="198"/>
      <c r="L22" s="198"/>
      <c r="M22" s="198"/>
    </row>
    <row r="23" spans="1:13" x14ac:dyDescent="0.25">
      <c r="A23" s="163">
        <v>1994</v>
      </c>
      <c r="B23" s="167">
        <v>71</v>
      </c>
      <c r="C23" s="168">
        <v>73.459999999999994</v>
      </c>
      <c r="D23" s="168">
        <v>71.23</v>
      </c>
      <c r="H23" s="213" t="s">
        <v>119</v>
      </c>
      <c r="I23" s="213"/>
      <c r="J23" s="213"/>
      <c r="K23" s="213"/>
      <c r="L23" s="213"/>
      <c r="M23" s="213"/>
    </row>
    <row r="24" spans="1:13" x14ac:dyDescent="0.25">
      <c r="A24" s="164" t="s">
        <v>80</v>
      </c>
      <c r="B24" s="169">
        <v>71.11</v>
      </c>
      <c r="C24" s="170">
        <v>73.61</v>
      </c>
      <c r="D24" s="170">
        <v>71.34</v>
      </c>
      <c r="H24" s="213"/>
      <c r="I24" s="213"/>
      <c r="J24" s="213"/>
      <c r="K24" s="213"/>
      <c r="L24" s="213"/>
      <c r="M24" s="213"/>
    </row>
    <row r="25" spans="1:13" x14ac:dyDescent="0.25">
      <c r="A25" s="163" t="s">
        <v>81</v>
      </c>
      <c r="B25" s="167">
        <v>71.23</v>
      </c>
      <c r="C25" s="168">
        <v>73.73</v>
      </c>
      <c r="D25" s="168">
        <v>71.45</v>
      </c>
    </row>
    <row r="26" spans="1:13" x14ac:dyDescent="0.25">
      <c r="A26" s="164" t="s">
        <v>82</v>
      </c>
      <c r="B26" s="169">
        <v>71.34</v>
      </c>
      <c r="C26" s="170">
        <v>73.849999999999994</v>
      </c>
      <c r="D26" s="170">
        <v>71.56</v>
      </c>
    </row>
    <row r="27" spans="1:13" x14ac:dyDescent="0.25">
      <c r="A27" s="163" t="s">
        <v>83</v>
      </c>
      <c r="B27" s="167">
        <v>71.48</v>
      </c>
      <c r="C27" s="168">
        <v>73.92</v>
      </c>
      <c r="D27" s="168">
        <v>71.69</v>
      </c>
    </row>
    <row r="28" spans="1:13" x14ac:dyDescent="0.25">
      <c r="A28" s="164" t="s">
        <v>84</v>
      </c>
      <c r="B28" s="169">
        <v>71.63</v>
      </c>
      <c r="C28" s="170">
        <v>74.02</v>
      </c>
      <c r="D28" s="170">
        <v>71.83</v>
      </c>
    </row>
    <row r="29" spans="1:13" x14ac:dyDescent="0.25">
      <c r="A29" s="163" t="s">
        <v>85</v>
      </c>
      <c r="B29" s="167">
        <v>71.89</v>
      </c>
      <c r="C29" s="168">
        <v>74.13</v>
      </c>
      <c r="D29" s="168">
        <v>72.069999999999993</v>
      </c>
    </row>
    <row r="30" spans="1:13" x14ac:dyDescent="0.25">
      <c r="A30" s="164" t="s">
        <v>86</v>
      </c>
      <c r="B30" s="169">
        <v>72.09</v>
      </c>
      <c r="C30" s="170">
        <v>74.17</v>
      </c>
      <c r="D30" s="170">
        <v>72.260000000000005</v>
      </c>
    </row>
    <row r="31" spans="1:13" x14ac:dyDescent="0.25">
      <c r="A31" s="163" t="s">
        <v>87</v>
      </c>
      <c r="B31" s="167">
        <v>72.23</v>
      </c>
      <c r="C31" s="168">
        <v>74.17</v>
      </c>
      <c r="D31" s="168">
        <v>72.39</v>
      </c>
    </row>
    <row r="32" spans="1:13" x14ac:dyDescent="0.25">
      <c r="A32" s="164" t="s">
        <v>88</v>
      </c>
      <c r="B32" s="169">
        <v>72.36</v>
      </c>
      <c r="C32" s="170">
        <v>74.11</v>
      </c>
      <c r="D32" s="170">
        <v>72.5</v>
      </c>
    </row>
    <row r="33" spans="1:9" x14ac:dyDescent="0.25">
      <c r="A33" s="163" t="s">
        <v>89</v>
      </c>
      <c r="B33" s="167">
        <v>72.349999999999994</v>
      </c>
      <c r="C33" s="168">
        <v>74.150000000000006</v>
      </c>
      <c r="D33" s="168">
        <v>72.489999999999995</v>
      </c>
      <c r="I33" s="122"/>
    </row>
    <row r="34" spans="1:9" x14ac:dyDescent="0.25">
      <c r="A34" s="164" t="s">
        <v>90</v>
      </c>
      <c r="B34" s="169">
        <v>72.81</v>
      </c>
      <c r="C34" s="170">
        <v>74.040000000000006</v>
      </c>
      <c r="D34" s="170">
        <v>72.91</v>
      </c>
    </row>
    <row r="35" spans="1:9" x14ac:dyDescent="0.25">
      <c r="A35" s="163" t="s">
        <v>91</v>
      </c>
      <c r="B35" s="167">
        <v>72.760000000000005</v>
      </c>
      <c r="C35" s="168">
        <v>73.8</v>
      </c>
      <c r="D35" s="168">
        <v>72.84</v>
      </c>
    </row>
    <row r="36" spans="1:9" x14ac:dyDescent="0.25">
      <c r="A36" s="164" t="s">
        <v>92</v>
      </c>
      <c r="B36" s="169">
        <v>72.7</v>
      </c>
      <c r="C36" s="170">
        <v>73.7</v>
      </c>
      <c r="D36" s="170">
        <v>72.77</v>
      </c>
    </row>
    <row r="37" spans="1:9" x14ac:dyDescent="0.25">
      <c r="A37" s="163" t="s">
        <v>93</v>
      </c>
      <c r="B37" s="167">
        <v>72.63</v>
      </c>
      <c r="C37" s="168">
        <v>73.73</v>
      </c>
      <c r="D37" s="168">
        <v>72.709999999999994</v>
      </c>
    </row>
    <row r="38" spans="1:9" x14ac:dyDescent="0.25">
      <c r="A38" s="164" t="s">
        <v>94</v>
      </c>
      <c r="B38" s="169">
        <v>72.72</v>
      </c>
      <c r="C38" s="170">
        <v>73.959999999999994</v>
      </c>
      <c r="D38" s="170">
        <v>72.8</v>
      </c>
    </row>
    <row r="39" spans="1:9" x14ac:dyDescent="0.25">
      <c r="A39" s="163" t="s">
        <v>95</v>
      </c>
      <c r="B39" s="167">
        <v>72.77</v>
      </c>
      <c r="C39" s="168">
        <v>74.28</v>
      </c>
      <c r="D39" s="168">
        <v>72.88</v>
      </c>
    </row>
    <row r="40" spans="1:9" x14ac:dyDescent="0.25">
      <c r="A40" s="164" t="s">
        <v>96</v>
      </c>
      <c r="B40" s="169">
        <v>72.959999999999994</v>
      </c>
      <c r="C40" s="170">
        <v>74.53</v>
      </c>
      <c r="D40" s="170">
        <v>73.069999999999993</v>
      </c>
    </row>
    <row r="41" spans="1:9" x14ac:dyDescent="0.25">
      <c r="A41" s="163" t="s">
        <v>97</v>
      </c>
      <c r="B41" s="167">
        <v>73.2</v>
      </c>
      <c r="C41" s="168">
        <v>74.739999999999995</v>
      </c>
      <c r="D41" s="168">
        <v>73.3</v>
      </c>
    </row>
    <row r="42" spans="1:9" x14ac:dyDescent="0.25">
      <c r="A42" s="164" t="s">
        <v>98</v>
      </c>
      <c r="B42" s="169">
        <v>73.31</v>
      </c>
      <c r="C42" s="170">
        <v>75.040000000000006</v>
      </c>
      <c r="D42" s="170">
        <v>73.42</v>
      </c>
    </row>
    <row r="43" spans="1:9" x14ac:dyDescent="0.25">
      <c r="A43" s="163" t="s">
        <v>99</v>
      </c>
      <c r="B43" s="167">
        <v>73.48</v>
      </c>
      <c r="C43" s="168">
        <v>75.27</v>
      </c>
      <c r="D43" s="168">
        <v>73.58</v>
      </c>
    </row>
    <row r="44" spans="1:9" x14ac:dyDescent="0.25">
      <c r="A44" s="164" t="s">
        <v>100</v>
      </c>
      <c r="B44" s="169">
        <v>73.650000000000006</v>
      </c>
      <c r="C44" s="170">
        <v>75.44</v>
      </c>
      <c r="D44" s="170">
        <v>73.760000000000005</v>
      </c>
    </row>
    <row r="45" spans="1:9" x14ac:dyDescent="0.25">
      <c r="A45" s="163" t="s">
        <v>101</v>
      </c>
      <c r="B45" s="167">
        <v>73.8</v>
      </c>
      <c r="C45" s="168">
        <v>75.7</v>
      </c>
      <c r="D45" s="168">
        <v>73.900000000000006</v>
      </c>
    </row>
    <row r="46" spans="1:9" x14ac:dyDescent="0.25">
      <c r="A46" s="164" t="s">
        <v>102</v>
      </c>
      <c r="B46" s="169">
        <v>74</v>
      </c>
      <c r="C46" s="170">
        <v>75.900000000000006</v>
      </c>
      <c r="D46" s="170">
        <v>74.099999999999994</v>
      </c>
    </row>
    <row r="47" spans="1:9" x14ac:dyDescent="0.25">
      <c r="A47" s="163" t="s">
        <v>103</v>
      </c>
      <c r="B47" s="167">
        <v>74.2</v>
      </c>
      <c r="C47" s="168">
        <v>76.099999999999994</v>
      </c>
      <c r="D47" s="168">
        <v>74.3</v>
      </c>
    </row>
    <row r="48" spans="1:9" x14ac:dyDescent="0.25">
      <c r="A48" s="164" t="s">
        <v>3</v>
      </c>
      <c r="B48" s="169">
        <v>74.3</v>
      </c>
      <c r="C48" s="170">
        <v>76.400000000000006</v>
      </c>
      <c r="D48" s="170">
        <v>74.400000000000006</v>
      </c>
    </row>
    <row r="49" spans="1:7" x14ac:dyDescent="0.25">
      <c r="A49" s="163">
        <v>2020</v>
      </c>
      <c r="B49" s="167">
        <v>74.400000000000006</v>
      </c>
      <c r="C49" s="168">
        <v>76.599999999999994</v>
      </c>
      <c r="D49" s="168">
        <v>74.5</v>
      </c>
    </row>
    <row r="50" spans="1:7" x14ac:dyDescent="0.25">
      <c r="A50" s="164">
        <v>2021</v>
      </c>
      <c r="B50" s="169">
        <v>74.599999999999994</v>
      </c>
      <c r="C50" s="170">
        <v>76.7</v>
      </c>
      <c r="D50" s="170">
        <v>74.7</v>
      </c>
    </row>
    <row r="51" spans="1:7" x14ac:dyDescent="0.25">
      <c r="A51" s="163">
        <v>2022</v>
      </c>
      <c r="B51" s="167">
        <v>74.7</v>
      </c>
      <c r="C51" s="168">
        <v>76.8</v>
      </c>
      <c r="D51" s="168">
        <v>74.8</v>
      </c>
    </row>
    <row r="52" spans="1:7" x14ac:dyDescent="0.25">
      <c r="A52" s="245">
        <v>2023</v>
      </c>
      <c r="B52" s="246">
        <v>74.8</v>
      </c>
      <c r="C52" s="247">
        <v>77</v>
      </c>
      <c r="D52" s="247">
        <v>74.900000000000006</v>
      </c>
    </row>
    <row r="53" spans="1:7" x14ac:dyDescent="0.25">
      <c r="A53" s="157" t="s">
        <v>116</v>
      </c>
      <c r="B53" s="158"/>
      <c r="C53" s="158"/>
      <c r="D53" s="158"/>
      <c r="E53" s="122"/>
      <c r="G53" s="156"/>
    </row>
    <row r="54" spans="1:7" ht="27" customHeight="1" x14ac:dyDescent="0.25">
      <c r="A54" s="198" t="s">
        <v>117</v>
      </c>
      <c r="B54" s="198"/>
      <c r="C54" s="198"/>
      <c r="D54" s="198"/>
      <c r="E54" s="156"/>
      <c r="F54" s="156"/>
    </row>
    <row r="55" spans="1:7" x14ac:dyDescent="0.25">
      <c r="A55" s="157" t="s">
        <v>118</v>
      </c>
      <c r="B55" s="158"/>
      <c r="C55" s="158"/>
      <c r="D55" s="158"/>
    </row>
  </sheetData>
  <mergeCells count="5">
    <mergeCell ref="G1:M1"/>
    <mergeCell ref="A54:D54"/>
    <mergeCell ref="H20:M22"/>
    <mergeCell ref="H23:M24"/>
    <mergeCell ref="A1:D1"/>
  </mergeCells>
  <pageMargins left="0.75" right="0.75" top="1" bottom="1" header="0.5" footer="0.5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06F70-5FEB-467D-B43D-C432BABC763A}">
  <sheetPr>
    <tabColor rgb="FF92D050"/>
  </sheetPr>
  <dimension ref="A1:AA111"/>
  <sheetViews>
    <sheetView showGridLines="0" zoomScaleNormal="100" workbookViewId="0">
      <selection activeCell="X6" sqref="X6"/>
    </sheetView>
  </sheetViews>
  <sheetFormatPr baseColWidth="10" defaultColWidth="11.42578125" defaultRowHeight="11.25" x14ac:dyDescent="0.2"/>
  <cols>
    <col min="1" max="1" width="12.28515625" style="100" customWidth="1"/>
    <col min="2" max="2" width="11" style="100" customWidth="1"/>
    <col min="3" max="3" width="10.140625" style="100" customWidth="1"/>
    <col min="4" max="4" width="10.5703125" style="100" customWidth="1"/>
    <col min="5" max="16384" width="11.42578125" style="100"/>
  </cols>
  <sheetData>
    <row r="1" spans="1:27" ht="20.100000000000001" customHeight="1" x14ac:dyDescent="0.2">
      <c r="A1" s="105" t="s">
        <v>52</v>
      </c>
      <c r="B1" s="110"/>
      <c r="C1" s="110"/>
      <c r="D1" s="110"/>
    </row>
    <row r="2" spans="1:27" s="103" customFormat="1" ht="33" customHeight="1" x14ac:dyDescent="0.25">
      <c r="A2" s="248" t="s">
        <v>51</v>
      </c>
      <c r="B2" s="249">
        <v>2001</v>
      </c>
      <c r="C2" s="249">
        <v>2002</v>
      </c>
      <c r="D2" s="249">
        <v>2003</v>
      </c>
      <c r="E2" s="249">
        <v>2004</v>
      </c>
      <c r="F2" s="249">
        <v>2005</v>
      </c>
      <c r="G2" s="249">
        <v>2006</v>
      </c>
      <c r="H2" s="249">
        <v>2007</v>
      </c>
      <c r="I2" s="249">
        <v>2008</v>
      </c>
      <c r="J2" s="249">
        <v>2009</v>
      </c>
      <c r="K2" s="249">
        <v>2010</v>
      </c>
      <c r="L2" s="249">
        <v>2011</v>
      </c>
      <c r="M2" s="249">
        <v>2012</v>
      </c>
      <c r="N2" s="249">
        <v>2013</v>
      </c>
      <c r="O2" s="249">
        <v>2014</v>
      </c>
      <c r="P2" s="249">
        <v>2015</v>
      </c>
      <c r="Q2" s="249">
        <v>2016</v>
      </c>
      <c r="R2" s="249">
        <v>2017</v>
      </c>
      <c r="S2" s="249">
        <v>2018</v>
      </c>
      <c r="T2" s="249">
        <v>2019</v>
      </c>
      <c r="U2" s="249" t="s">
        <v>107</v>
      </c>
      <c r="V2" s="249">
        <v>2021</v>
      </c>
      <c r="W2" s="249">
        <v>2022</v>
      </c>
      <c r="X2" s="249">
        <v>2023</v>
      </c>
      <c r="Y2" s="257"/>
      <c r="Z2" s="215" t="s">
        <v>160</v>
      </c>
      <c r="AA2" s="216"/>
    </row>
    <row r="3" spans="1:27" s="103" customFormat="1" ht="15" customHeight="1" x14ac:dyDescent="0.2">
      <c r="A3" s="251" t="s">
        <v>2</v>
      </c>
      <c r="B3" s="109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252"/>
      <c r="Z3" s="148"/>
      <c r="AA3" s="143"/>
    </row>
    <row r="4" spans="1:27" s="103" customFormat="1" ht="10.5" customHeight="1" x14ac:dyDescent="0.2">
      <c r="A4" s="253" t="s">
        <v>50</v>
      </c>
      <c r="B4" s="10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252"/>
      <c r="Z4" s="149"/>
      <c r="AA4" s="144"/>
    </row>
    <row r="5" spans="1:27" s="103" customFormat="1" ht="5.0999999999999996" customHeight="1" x14ac:dyDescent="0.2">
      <c r="A5" s="253"/>
      <c r="B5" s="107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252"/>
      <c r="Z5" s="149"/>
      <c r="AA5" s="144"/>
    </row>
    <row r="6" spans="1:27" s="103" customFormat="1" ht="9.6" customHeight="1" x14ac:dyDescent="0.25">
      <c r="A6" s="254" t="s">
        <v>49</v>
      </c>
      <c r="B6" s="106">
        <v>0</v>
      </c>
      <c r="C6" s="106">
        <v>0</v>
      </c>
      <c r="D6" s="106">
        <v>0</v>
      </c>
      <c r="E6" s="106">
        <v>0</v>
      </c>
      <c r="F6" s="106">
        <v>17051</v>
      </c>
      <c r="G6" s="106">
        <v>25709</v>
      </c>
      <c r="H6" s="106">
        <v>31917</v>
      </c>
      <c r="I6" s="106">
        <v>33706</v>
      </c>
      <c r="J6" s="106">
        <v>30889</v>
      </c>
      <c r="K6" s="106">
        <v>25725</v>
      </c>
      <c r="L6" s="106">
        <v>20904</v>
      </c>
      <c r="M6" s="106">
        <v>16452</v>
      </c>
      <c r="N6" s="106">
        <v>12761</v>
      </c>
      <c r="O6" s="106">
        <v>9824</v>
      </c>
      <c r="P6" s="106">
        <v>7706</v>
      </c>
      <c r="Q6" s="106">
        <v>6107</v>
      </c>
      <c r="R6" s="106">
        <v>4585</v>
      </c>
      <c r="S6" s="106">
        <v>3594</v>
      </c>
      <c r="T6" s="106">
        <v>2733</v>
      </c>
      <c r="U6" s="106">
        <v>1927</v>
      </c>
      <c r="V6" s="106">
        <v>1329</v>
      </c>
      <c r="W6" s="106">
        <v>978</v>
      </c>
      <c r="X6" s="106">
        <v>740</v>
      </c>
      <c r="Y6" s="252"/>
      <c r="Z6" s="254" t="s">
        <v>49</v>
      </c>
      <c r="AA6" s="147" t="s">
        <v>111</v>
      </c>
    </row>
    <row r="7" spans="1:27" s="103" customFormat="1" ht="9.6" customHeight="1" x14ac:dyDescent="0.25">
      <c r="A7" s="254" t="s">
        <v>48</v>
      </c>
      <c r="B7" s="106">
        <v>97708</v>
      </c>
      <c r="C7" s="106">
        <v>100895</v>
      </c>
      <c r="D7" s="106">
        <v>106294</v>
      </c>
      <c r="E7" s="106">
        <v>205301</v>
      </c>
      <c r="F7" s="106">
        <v>282094</v>
      </c>
      <c r="G7" s="106">
        <v>327824</v>
      </c>
      <c r="H7" s="106">
        <v>360093</v>
      </c>
      <c r="I7" s="106">
        <v>383216</v>
      </c>
      <c r="J7" s="106">
        <v>308096</v>
      </c>
      <c r="K7" s="106">
        <v>253451</v>
      </c>
      <c r="L7" s="106">
        <v>196984</v>
      </c>
      <c r="M7" s="106">
        <v>147181</v>
      </c>
      <c r="N7" s="106">
        <v>128869</v>
      </c>
      <c r="O7" s="106">
        <v>117451</v>
      </c>
      <c r="P7" s="106">
        <v>106404</v>
      </c>
      <c r="Q7" s="106">
        <v>95541</v>
      </c>
      <c r="R7" s="106">
        <v>86728</v>
      </c>
      <c r="S7" s="106">
        <v>80293</v>
      </c>
      <c r="T7" s="106">
        <v>75257</v>
      </c>
      <c r="U7" s="106">
        <v>69730</v>
      </c>
      <c r="V7" s="106">
        <v>65414</v>
      </c>
      <c r="W7" s="106">
        <v>61243</v>
      </c>
      <c r="X7" s="106">
        <v>58536</v>
      </c>
      <c r="Y7" s="252"/>
      <c r="Z7" s="254" t="s">
        <v>48</v>
      </c>
      <c r="AA7" s="146">
        <f>X7/D7-1</f>
        <v>-0.44930099535251289</v>
      </c>
    </row>
    <row r="8" spans="1:27" s="103" customFormat="1" ht="9.6" customHeight="1" x14ac:dyDescent="0.25">
      <c r="A8" s="254" t="s">
        <v>47</v>
      </c>
      <c r="B8" s="106">
        <v>1680388</v>
      </c>
      <c r="C8" s="106">
        <v>1667947</v>
      </c>
      <c r="D8" s="106">
        <v>1687831</v>
      </c>
      <c r="E8" s="106">
        <v>1717748</v>
      </c>
      <c r="F8" s="106">
        <v>1782023</v>
      </c>
      <c r="G8" s="106">
        <v>1967647</v>
      </c>
      <c r="H8" s="106">
        <v>2164893</v>
      </c>
      <c r="I8" s="106">
        <v>2344339</v>
      </c>
      <c r="J8" s="106">
        <v>2523937</v>
      </c>
      <c r="K8" s="106">
        <v>2710731</v>
      </c>
      <c r="L8" s="106">
        <v>2643492</v>
      </c>
      <c r="M8" s="106">
        <v>2482689</v>
      </c>
      <c r="N8" s="106">
        <v>2405553</v>
      </c>
      <c r="O8" s="106">
        <v>2274805</v>
      </c>
      <c r="P8" s="106">
        <v>2118421</v>
      </c>
      <c r="Q8" s="106">
        <v>2019202</v>
      </c>
      <c r="R8" s="106">
        <v>1931899</v>
      </c>
      <c r="S8" s="106">
        <v>1857751</v>
      </c>
      <c r="T8" s="106">
        <v>1765707</v>
      </c>
      <c r="U8" s="106">
        <v>1771345</v>
      </c>
      <c r="V8" s="106">
        <v>1732381</v>
      </c>
      <c r="W8" s="106">
        <v>1718358</v>
      </c>
      <c r="X8" s="106">
        <v>1697290</v>
      </c>
      <c r="Y8" s="252"/>
      <c r="Z8" s="254" t="s">
        <v>47</v>
      </c>
      <c r="AA8" s="146">
        <f t="shared" ref="AA8:AA16" si="0">X8/D8-1</f>
        <v>5.6042340731981E-3</v>
      </c>
    </row>
    <row r="9" spans="1:27" s="103" customFormat="1" ht="9.6" customHeight="1" x14ac:dyDescent="0.25">
      <c r="A9" s="254" t="s">
        <v>46</v>
      </c>
      <c r="B9" s="106">
        <v>2405484</v>
      </c>
      <c r="C9" s="106">
        <v>2387800</v>
      </c>
      <c r="D9" s="106">
        <v>2420129</v>
      </c>
      <c r="E9" s="106">
        <v>2414552</v>
      </c>
      <c r="F9" s="106">
        <v>2399329</v>
      </c>
      <c r="G9" s="106">
        <v>2358950</v>
      </c>
      <c r="H9" s="106">
        <v>2359075</v>
      </c>
      <c r="I9" s="106">
        <v>2391347</v>
      </c>
      <c r="J9" s="106">
        <v>2437540</v>
      </c>
      <c r="K9" s="106">
        <v>2500100</v>
      </c>
      <c r="L9" s="106">
        <v>2741468</v>
      </c>
      <c r="M9" s="106">
        <v>2964654</v>
      </c>
      <c r="N9" s="106">
        <v>3172302</v>
      </c>
      <c r="O9" s="106">
        <v>3363980</v>
      </c>
      <c r="P9" s="106">
        <v>3561702</v>
      </c>
      <c r="Q9" s="106">
        <v>3551143</v>
      </c>
      <c r="R9" s="106">
        <v>3502149</v>
      </c>
      <c r="S9" s="106">
        <v>3460231</v>
      </c>
      <c r="T9" s="106">
        <v>3409328</v>
      </c>
      <c r="U9" s="106">
        <v>3349432</v>
      </c>
      <c r="V9" s="106">
        <v>3300932</v>
      </c>
      <c r="W9" s="106">
        <v>3254091</v>
      </c>
      <c r="X9" s="106">
        <v>3241732</v>
      </c>
      <c r="Y9" s="252"/>
      <c r="Z9" s="254" t="s">
        <v>46</v>
      </c>
      <c r="AA9" s="146">
        <f t="shared" si="0"/>
        <v>0.33948727526507883</v>
      </c>
    </row>
    <row r="10" spans="1:27" s="103" customFormat="1" ht="9.6" customHeight="1" x14ac:dyDescent="0.25">
      <c r="A10" s="263" t="s">
        <v>45</v>
      </c>
      <c r="B10" s="106">
        <v>2177939</v>
      </c>
      <c r="C10" s="106">
        <v>2237609</v>
      </c>
      <c r="D10" s="106">
        <v>2294055</v>
      </c>
      <c r="E10" s="106">
        <v>2332385</v>
      </c>
      <c r="F10" s="106">
        <v>2325689</v>
      </c>
      <c r="G10" s="106">
        <v>2331583</v>
      </c>
      <c r="H10" s="106">
        <v>2321418</v>
      </c>
      <c r="I10" s="106">
        <v>2322895</v>
      </c>
      <c r="J10" s="106">
        <v>2322872</v>
      </c>
      <c r="K10" s="106">
        <v>2315729</v>
      </c>
      <c r="L10" s="106">
        <v>2275526</v>
      </c>
      <c r="M10" s="106">
        <v>2280556</v>
      </c>
      <c r="N10" s="106">
        <v>2317052</v>
      </c>
      <c r="O10" s="106">
        <v>2357090</v>
      </c>
      <c r="P10" s="106">
        <v>2417229</v>
      </c>
      <c r="Q10" s="106">
        <v>2650590</v>
      </c>
      <c r="R10" s="106">
        <v>2863004</v>
      </c>
      <c r="S10" s="106">
        <v>3073935</v>
      </c>
      <c r="T10" s="106">
        <v>3273419</v>
      </c>
      <c r="U10" s="106">
        <v>3459094</v>
      </c>
      <c r="V10" s="106">
        <v>3474561</v>
      </c>
      <c r="W10" s="106">
        <v>3473220</v>
      </c>
      <c r="X10" s="106">
        <v>3444330</v>
      </c>
      <c r="Y10" s="252"/>
      <c r="Z10" s="263" t="s">
        <v>45</v>
      </c>
      <c r="AA10" s="146">
        <f t="shared" si="0"/>
        <v>0.50141561558027159</v>
      </c>
    </row>
    <row r="11" spans="1:27" s="103" customFormat="1" ht="9.6" customHeight="1" x14ac:dyDescent="0.25">
      <c r="A11" s="254" t="s">
        <v>44</v>
      </c>
      <c r="B11" s="106">
        <v>1711904</v>
      </c>
      <c r="C11" s="106">
        <v>1738541</v>
      </c>
      <c r="D11" s="106">
        <v>1799979</v>
      </c>
      <c r="E11" s="106">
        <v>1848967</v>
      </c>
      <c r="F11" s="106">
        <v>1911851</v>
      </c>
      <c r="G11" s="106">
        <v>1966923</v>
      </c>
      <c r="H11" s="106">
        <v>2025887</v>
      </c>
      <c r="I11" s="106">
        <v>2056851</v>
      </c>
      <c r="J11" s="106">
        <v>2095977</v>
      </c>
      <c r="K11" s="106">
        <v>2097739</v>
      </c>
      <c r="L11" s="106">
        <v>2107351</v>
      </c>
      <c r="M11" s="106">
        <v>2102882</v>
      </c>
      <c r="N11" s="106">
        <v>2110925</v>
      </c>
      <c r="O11" s="106">
        <v>2107079</v>
      </c>
      <c r="P11" s="106">
        <v>2099749</v>
      </c>
      <c r="Q11" s="106">
        <v>2064493</v>
      </c>
      <c r="R11" s="106">
        <v>2059210</v>
      </c>
      <c r="S11" s="106">
        <v>2103740</v>
      </c>
      <c r="T11" s="106">
        <v>2156521</v>
      </c>
      <c r="U11" s="106">
        <v>2203766</v>
      </c>
      <c r="V11" s="106">
        <v>2417784</v>
      </c>
      <c r="W11" s="106">
        <v>2623310</v>
      </c>
      <c r="X11" s="106">
        <v>2816143</v>
      </c>
      <c r="Y11" s="252"/>
      <c r="Z11" s="254" t="s">
        <v>44</v>
      </c>
      <c r="AA11" s="146">
        <f t="shared" si="0"/>
        <v>0.56454214188054408</v>
      </c>
    </row>
    <row r="12" spans="1:27" s="103" customFormat="1" ht="9.6" customHeight="1" x14ac:dyDescent="0.25">
      <c r="A12" s="254" t="s">
        <v>43</v>
      </c>
      <c r="B12" s="106">
        <v>1001644</v>
      </c>
      <c r="C12" s="106">
        <v>1134993</v>
      </c>
      <c r="D12" s="106">
        <v>1262530</v>
      </c>
      <c r="E12" s="106">
        <v>1365034</v>
      </c>
      <c r="F12" s="106">
        <v>1381423</v>
      </c>
      <c r="G12" s="106">
        <v>1409730</v>
      </c>
      <c r="H12" s="106">
        <v>1439598</v>
      </c>
      <c r="I12" s="106">
        <v>1478612</v>
      </c>
      <c r="J12" s="106">
        <v>1523683</v>
      </c>
      <c r="K12" s="106">
        <v>1584381</v>
      </c>
      <c r="L12" s="106">
        <v>1636211</v>
      </c>
      <c r="M12" s="106">
        <v>1689586</v>
      </c>
      <c r="N12" s="106">
        <v>1722360</v>
      </c>
      <c r="O12" s="106">
        <v>1753906</v>
      </c>
      <c r="P12" s="106">
        <v>1757513</v>
      </c>
      <c r="Q12" s="106">
        <v>1770832</v>
      </c>
      <c r="R12" s="106">
        <v>1760832</v>
      </c>
      <c r="S12" s="106">
        <v>1776785</v>
      </c>
      <c r="T12" s="106">
        <v>1790312</v>
      </c>
      <c r="U12" s="106">
        <v>1778701</v>
      </c>
      <c r="V12" s="106">
        <v>1743343</v>
      </c>
      <c r="W12" s="106">
        <v>1748381</v>
      </c>
      <c r="X12" s="106">
        <v>1785849</v>
      </c>
      <c r="Y12" s="252"/>
      <c r="Z12" s="254" t="s">
        <v>43</v>
      </c>
      <c r="AA12" s="146">
        <f t="shared" si="0"/>
        <v>0.41450024949902176</v>
      </c>
    </row>
    <row r="13" spans="1:27" s="103" customFormat="1" ht="9.6" customHeight="1" x14ac:dyDescent="0.25">
      <c r="A13" s="254" t="s">
        <v>42</v>
      </c>
      <c r="B13" s="106">
        <v>547065</v>
      </c>
      <c r="C13" s="106">
        <v>503842</v>
      </c>
      <c r="D13" s="106">
        <v>481651</v>
      </c>
      <c r="E13" s="106">
        <v>479693</v>
      </c>
      <c r="F13" s="106">
        <v>589048</v>
      </c>
      <c r="G13" s="106">
        <v>701806</v>
      </c>
      <c r="H13" s="106">
        <v>799308</v>
      </c>
      <c r="I13" s="106">
        <v>881875</v>
      </c>
      <c r="J13" s="106">
        <v>950432</v>
      </c>
      <c r="K13" s="106">
        <v>973061</v>
      </c>
      <c r="L13" s="106">
        <v>999479</v>
      </c>
      <c r="M13" s="106">
        <v>1023951</v>
      </c>
      <c r="N13" s="106">
        <v>1058106</v>
      </c>
      <c r="O13" s="106">
        <v>1091259</v>
      </c>
      <c r="P13" s="106">
        <v>1138157</v>
      </c>
      <c r="Q13" s="106">
        <v>1180242</v>
      </c>
      <c r="R13" s="106">
        <v>1216679</v>
      </c>
      <c r="S13" s="106">
        <v>1246753</v>
      </c>
      <c r="T13" s="106">
        <v>1282754</v>
      </c>
      <c r="U13" s="106">
        <v>1287054</v>
      </c>
      <c r="V13" s="106">
        <v>1292068</v>
      </c>
      <c r="W13" s="106">
        <v>1289295</v>
      </c>
      <c r="X13" s="106">
        <v>1300915</v>
      </c>
      <c r="Y13" s="252"/>
      <c r="Z13" s="254" t="s">
        <v>42</v>
      </c>
      <c r="AA13" s="146">
        <f t="shared" si="0"/>
        <v>1.7009494426462313</v>
      </c>
    </row>
    <row r="14" spans="1:27" s="103" customFormat="1" ht="9.6" customHeight="1" x14ac:dyDescent="0.25">
      <c r="A14" s="254" t="s">
        <v>41</v>
      </c>
      <c r="B14" s="106">
        <v>259877</v>
      </c>
      <c r="C14" s="106">
        <v>274189</v>
      </c>
      <c r="D14" s="106">
        <v>287990</v>
      </c>
      <c r="E14" s="106">
        <v>306024</v>
      </c>
      <c r="F14" s="106">
        <v>290210</v>
      </c>
      <c r="G14" s="106">
        <v>268648</v>
      </c>
      <c r="H14" s="106">
        <v>252111</v>
      </c>
      <c r="I14" s="106">
        <v>243463</v>
      </c>
      <c r="J14" s="106">
        <v>248738</v>
      </c>
      <c r="K14" s="106">
        <v>315682</v>
      </c>
      <c r="L14" s="106">
        <v>379295</v>
      </c>
      <c r="M14" s="106">
        <v>430491</v>
      </c>
      <c r="N14" s="106">
        <v>473739</v>
      </c>
      <c r="O14" s="106">
        <v>508510</v>
      </c>
      <c r="P14" s="106">
        <v>521539</v>
      </c>
      <c r="Q14" s="106">
        <v>538965</v>
      </c>
      <c r="R14" s="106">
        <v>551812</v>
      </c>
      <c r="S14" s="106">
        <v>573961</v>
      </c>
      <c r="T14" s="106">
        <v>597755</v>
      </c>
      <c r="U14" s="106">
        <v>629371</v>
      </c>
      <c r="V14" s="106">
        <v>648483</v>
      </c>
      <c r="W14" s="106">
        <v>667925</v>
      </c>
      <c r="X14" s="106">
        <v>685312</v>
      </c>
      <c r="Y14" s="252"/>
      <c r="Z14" s="254" t="s">
        <v>41</v>
      </c>
      <c r="AA14" s="146">
        <f t="shared" si="0"/>
        <v>1.3796381818813153</v>
      </c>
    </row>
    <row r="15" spans="1:27" s="103" customFormat="1" ht="9.6" customHeight="1" x14ac:dyDescent="0.25">
      <c r="A15" s="254" t="s">
        <v>40</v>
      </c>
      <c r="B15" s="106">
        <v>55875</v>
      </c>
      <c r="C15" s="106">
        <v>59112</v>
      </c>
      <c r="D15" s="106">
        <v>63333</v>
      </c>
      <c r="E15" s="106">
        <v>69539</v>
      </c>
      <c r="F15" s="106">
        <v>74656</v>
      </c>
      <c r="G15" s="106">
        <v>80075</v>
      </c>
      <c r="H15" s="106">
        <v>87930</v>
      </c>
      <c r="I15" s="106">
        <v>92602</v>
      </c>
      <c r="J15" s="106">
        <v>99582</v>
      </c>
      <c r="K15" s="106">
        <v>94088</v>
      </c>
      <c r="L15" s="106">
        <v>86038</v>
      </c>
      <c r="M15" s="106">
        <v>80254</v>
      </c>
      <c r="N15" s="106">
        <v>79741</v>
      </c>
      <c r="O15" s="106">
        <v>83855</v>
      </c>
      <c r="P15" s="106">
        <v>109287</v>
      </c>
      <c r="Q15" s="106">
        <v>132148</v>
      </c>
      <c r="R15" s="106">
        <v>147897</v>
      </c>
      <c r="S15" s="106">
        <v>160254</v>
      </c>
      <c r="T15" s="106">
        <v>171425</v>
      </c>
      <c r="U15" s="106">
        <v>178290</v>
      </c>
      <c r="V15" s="106">
        <v>182843</v>
      </c>
      <c r="W15" s="106">
        <v>185414</v>
      </c>
      <c r="X15" s="106">
        <v>192455</v>
      </c>
      <c r="Y15" s="252"/>
      <c r="Z15" s="254" t="s">
        <v>40</v>
      </c>
      <c r="AA15" s="146">
        <f t="shared" si="0"/>
        <v>2.0387791514692184</v>
      </c>
    </row>
    <row r="16" spans="1:27" s="103" customFormat="1" ht="9.6" customHeight="1" x14ac:dyDescent="0.25">
      <c r="A16" s="254" t="s">
        <v>39</v>
      </c>
      <c r="B16" s="106">
        <v>6084</v>
      </c>
      <c r="C16" s="106">
        <v>6636</v>
      </c>
      <c r="D16" s="106">
        <v>7230</v>
      </c>
      <c r="E16" s="106">
        <v>8115</v>
      </c>
      <c r="F16" s="106">
        <v>8766</v>
      </c>
      <c r="G16" s="106">
        <v>9750</v>
      </c>
      <c r="H16" s="106">
        <v>10598</v>
      </c>
      <c r="I16" s="106">
        <v>11359</v>
      </c>
      <c r="J16" s="106">
        <v>12767</v>
      </c>
      <c r="K16" s="106">
        <v>14140</v>
      </c>
      <c r="L16" s="106">
        <v>15306</v>
      </c>
      <c r="M16" s="106">
        <v>16368</v>
      </c>
      <c r="N16" s="106">
        <v>17649</v>
      </c>
      <c r="O16" s="106">
        <v>18965</v>
      </c>
      <c r="P16" s="106">
        <v>17123</v>
      </c>
      <c r="Q16" s="106">
        <v>15370</v>
      </c>
      <c r="R16" s="106">
        <v>14731</v>
      </c>
      <c r="S16" s="106">
        <v>15111</v>
      </c>
      <c r="T16" s="106">
        <v>16520</v>
      </c>
      <c r="U16" s="106">
        <v>21975</v>
      </c>
      <c r="V16" s="106">
        <v>25418</v>
      </c>
      <c r="W16" s="106">
        <v>26956</v>
      </c>
      <c r="X16" s="106">
        <v>28589</v>
      </c>
      <c r="Y16" s="252"/>
      <c r="Z16" s="254" t="s">
        <v>39</v>
      </c>
      <c r="AA16" s="146">
        <f t="shared" si="0"/>
        <v>2.9542185338865838</v>
      </c>
    </row>
    <row r="17" spans="1:27" s="103" customFormat="1" ht="6" customHeight="1" x14ac:dyDescent="0.25">
      <c r="A17" s="145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252"/>
      <c r="Z17" s="149"/>
      <c r="AA17" s="145"/>
    </row>
    <row r="18" spans="1:27" s="103" customFormat="1" ht="9.6" customHeight="1" x14ac:dyDescent="0.25">
      <c r="A18" s="254" t="s">
        <v>38</v>
      </c>
      <c r="B18" s="106">
        <f t="shared" ref="B18:V18" si="1">SUM(B6:B16)</f>
        <v>9943968</v>
      </c>
      <c r="C18" s="106">
        <f t="shared" si="1"/>
        <v>10111564</v>
      </c>
      <c r="D18" s="106">
        <f t="shared" si="1"/>
        <v>10411022</v>
      </c>
      <c r="E18" s="106">
        <f t="shared" si="1"/>
        <v>10747358</v>
      </c>
      <c r="F18" s="106">
        <f t="shared" si="1"/>
        <v>11062140</v>
      </c>
      <c r="G18" s="106">
        <f t="shared" si="1"/>
        <v>11448645</v>
      </c>
      <c r="H18" s="106">
        <f t="shared" si="1"/>
        <v>11852828</v>
      </c>
      <c r="I18" s="106">
        <f t="shared" si="1"/>
        <v>12240265</v>
      </c>
      <c r="J18" s="106">
        <f t="shared" si="1"/>
        <v>12554513</v>
      </c>
      <c r="K18" s="106">
        <f t="shared" si="1"/>
        <v>12884827</v>
      </c>
      <c r="L18" s="106">
        <f t="shared" si="1"/>
        <v>13102054</v>
      </c>
      <c r="M18" s="106">
        <f t="shared" si="1"/>
        <v>13235064</v>
      </c>
      <c r="N18" s="106">
        <f t="shared" si="1"/>
        <v>13499057</v>
      </c>
      <c r="O18" s="106">
        <f t="shared" si="1"/>
        <v>13686724</v>
      </c>
      <c r="P18" s="106">
        <f t="shared" si="1"/>
        <v>13854830</v>
      </c>
      <c r="Q18" s="106">
        <f t="shared" si="1"/>
        <v>14024633</v>
      </c>
      <c r="R18" s="106">
        <f t="shared" si="1"/>
        <v>14139526</v>
      </c>
      <c r="S18" s="106">
        <f t="shared" si="1"/>
        <v>14352408</v>
      </c>
      <c r="T18" s="106">
        <f t="shared" si="1"/>
        <v>14541731</v>
      </c>
      <c r="U18" s="106">
        <f t="shared" si="1"/>
        <v>14750685</v>
      </c>
      <c r="V18" s="106">
        <f t="shared" si="1"/>
        <v>14884556</v>
      </c>
      <c r="W18" s="106">
        <v>15049171</v>
      </c>
      <c r="X18" s="106">
        <f>SUM(X6:X16)</f>
        <v>15251891</v>
      </c>
      <c r="Y18" s="252"/>
      <c r="Z18" s="253" t="s">
        <v>36</v>
      </c>
      <c r="AA18" s="146">
        <f>X18/D18-1</f>
        <v>0.46497538858336873</v>
      </c>
    </row>
    <row r="19" spans="1:27" s="103" customFormat="1" ht="6" customHeight="1" x14ac:dyDescent="0.25">
      <c r="A19" s="254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252"/>
      <c r="Z19" s="149"/>
      <c r="AA19" s="145"/>
    </row>
    <row r="20" spans="1:27" s="103" customFormat="1" ht="9.6" customHeight="1" x14ac:dyDescent="0.25">
      <c r="A20" s="254" t="s">
        <v>37</v>
      </c>
      <c r="B20" s="106">
        <v>59</v>
      </c>
      <c r="C20" s="106">
        <v>56</v>
      </c>
      <c r="D20" s="106"/>
      <c r="E20" s="106">
        <v>46</v>
      </c>
      <c r="F20" s="106">
        <v>38</v>
      </c>
      <c r="G20" s="106">
        <v>24</v>
      </c>
      <c r="H20" s="106">
        <v>24</v>
      </c>
      <c r="I20" s="106">
        <v>6</v>
      </c>
      <c r="J20" s="106">
        <v>8</v>
      </c>
      <c r="K20" s="106">
        <v>9</v>
      </c>
      <c r="L20" s="106">
        <v>15</v>
      </c>
      <c r="M20" s="106">
        <v>10</v>
      </c>
      <c r="N20" s="106">
        <v>24</v>
      </c>
      <c r="O20" s="106">
        <v>16</v>
      </c>
      <c r="P20" s="106">
        <v>2</v>
      </c>
      <c r="Q20" s="106">
        <v>5</v>
      </c>
      <c r="R20" s="106">
        <v>8</v>
      </c>
      <c r="S20" s="106">
        <v>12</v>
      </c>
      <c r="T20" s="106">
        <v>11</v>
      </c>
      <c r="U20" s="106">
        <v>3</v>
      </c>
      <c r="V20" s="106">
        <v>2</v>
      </c>
      <c r="W20" s="106">
        <v>0</v>
      </c>
      <c r="X20" s="106">
        <v>48</v>
      </c>
      <c r="Y20" s="252"/>
      <c r="Z20" s="150"/>
      <c r="AA20" s="150"/>
    </row>
    <row r="21" spans="1:27" s="103" customFormat="1" ht="6" customHeight="1" x14ac:dyDescent="0.25">
      <c r="A21" s="254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252"/>
    </row>
    <row r="22" spans="1:27" s="105" customFormat="1" ht="10.5" customHeight="1" x14ac:dyDescent="0.25">
      <c r="A22" s="253" t="s">
        <v>36</v>
      </c>
      <c r="B22" s="106">
        <f t="shared" ref="B22:V22" si="2">B20+B18</f>
        <v>9944027</v>
      </c>
      <c r="C22" s="106">
        <f t="shared" si="2"/>
        <v>10111620</v>
      </c>
      <c r="D22" s="106">
        <f t="shared" si="2"/>
        <v>10411022</v>
      </c>
      <c r="E22" s="106">
        <f t="shared" si="2"/>
        <v>10747404</v>
      </c>
      <c r="F22" s="106">
        <f t="shared" si="2"/>
        <v>11062178</v>
      </c>
      <c r="G22" s="106">
        <f t="shared" si="2"/>
        <v>11448669</v>
      </c>
      <c r="H22" s="106">
        <f t="shared" si="2"/>
        <v>11852852</v>
      </c>
      <c r="I22" s="106">
        <f t="shared" si="2"/>
        <v>12240271</v>
      </c>
      <c r="J22" s="106">
        <f t="shared" si="2"/>
        <v>12554521</v>
      </c>
      <c r="K22" s="106">
        <f t="shared" si="2"/>
        <v>12884836</v>
      </c>
      <c r="L22" s="106">
        <f t="shared" si="2"/>
        <v>13102069</v>
      </c>
      <c r="M22" s="106">
        <f t="shared" si="2"/>
        <v>13235074</v>
      </c>
      <c r="N22" s="106">
        <f t="shared" si="2"/>
        <v>13499081</v>
      </c>
      <c r="O22" s="106">
        <f t="shared" si="2"/>
        <v>13686740</v>
      </c>
      <c r="P22" s="106">
        <f t="shared" si="2"/>
        <v>13854832</v>
      </c>
      <c r="Q22" s="106">
        <f t="shared" si="2"/>
        <v>14024638</v>
      </c>
      <c r="R22" s="106">
        <f t="shared" si="2"/>
        <v>14139534</v>
      </c>
      <c r="S22" s="106">
        <f t="shared" si="2"/>
        <v>14352420</v>
      </c>
      <c r="T22" s="106">
        <f t="shared" si="2"/>
        <v>14541742</v>
      </c>
      <c r="U22" s="106">
        <f t="shared" si="2"/>
        <v>14750688</v>
      </c>
      <c r="V22" s="106">
        <f t="shared" si="2"/>
        <v>14884558</v>
      </c>
      <c r="W22" s="106">
        <v>15049171</v>
      </c>
      <c r="X22" s="106">
        <f>X18+X20</f>
        <v>15251939</v>
      </c>
      <c r="Y22" s="252"/>
    </row>
    <row r="23" spans="1:27" s="103" customFormat="1" ht="6" customHeight="1" x14ac:dyDescent="0.25">
      <c r="A23" s="255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252"/>
    </row>
    <row r="24" spans="1:27" s="103" customFormat="1" ht="6" customHeight="1" x14ac:dyDescent="0.25"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</row>
    <row r="25" spans="1:27" s="103" customFormat="1" ht="38.25" customHeight="1" x14ac:dyDescent="0.25">
      <c r="A25" s="256" t="s">
        <v>53</v>
      </c>
      <c r="B25" s="118">
        <f>(SUM(B11:B16))/B18</f>
        <v>0.36026352860347099</v>
      </c>
      <c r="C25" s="118">
        <f t="shared" ref="C25:V25" si="3">(SUM(C11:C16))/C18</f>
        <v>0.36762987407289316</v>
      </c>
      <c r="D25" s="118">
        <f t="shared" si="3"/>
        <v>0.3748635820767644</v>
      </c>
      <c r="E25" s="118">
        <f t="shared" si="3"/>
        <v>0.37938365875594726</v>
      </c>
      <c r="F25" s="118">
        <f t="shared" si="3"/>
        <v>0.38473152572648694</v>
      </c>
      <c r="G25" s="118">
        <f t="shared" si="3"/>
        <v>0.38755084116941352</v>
      </c>
      <c r="H25" s="118">
        <f t="shared" si="3"/>
        <v>0.389395003454028</v>
      </c>
      <c r="I25" s="118">
        <f t="shared" si="3"/>
        <v>0.389269513364294</v>
      </c>
      <c r="J25" s="118">
        <f t="shared" si="3"/>
        <v>0.39278138467019785</v>
      </c>
      <c r="K25" s="118">
        <f t="shared" si="3"/>
        <v>0.3941916333063688</v>
      </c>
      <c r="L25" s="118">
        <f t="shared" si="3"/>
        <v>0.39869168605166794</v>
      </c>
      <c r="M25" s="118">
        <f t="shared" si="3"/>
        <v>0.40374054859122704</v>
      </c>
      <c r="N25" s="118">
        <f t="shared" si="3"/>
        <v>0.40465937731798601</v>
      </c>
      <c r="O25" s="118">
        <f t="shared" si="3"/>
        <v>0.40649420562583127</v>
      </c>
      <c r="P25" s="118">
        <f t="shared" si="3"/>
        <v>0.40732134569677148</v>
      </c>
      <c r="Q25" s="118">
        <f t="shared" si="3"/>
        <v>0.40657391890397415</v>
      </c>
      <c r="R25" s="118">
        <f t="shared" si="3"/>
        <v>0.40674354996058565</v>
      </c>
      <c r="S25" s="118">
        <f t="shared" si="3"/>
        <v>0.40945073467811116</v>
      </c>
      <c r="T25" s="118">
        <f t="shared" si="3"/>
        <v>0.41365687482459962</v>
      </c>
      <c r="U25" s="118">
        <f t="shared" si="3"/>
        <v>0.41348296706220761</v>
      </c>
      <c r="V25" s="118">
        <f t="shared" si="3"/>
        <v>0.42392524170690749</v>
      </c>
      <c r="W25" s="118">
        <f>(SUM(W11:W16))/W18</f>
        <v>0.43466055372751095</v>
      </c>
      <c r="X25" s="118">
        <f>(SUM(X11:X16))/X18</f>
        <v>0.44645368892290144</v>
      </c>
      <c r="Y25" s="119"/>
    </row>
    <row r="26" spans="1:27" s="103" customFormat="1" ht="38.25" customHeight="1" x14ac:dyDescent="0.25">
      <c r="A26" s="256" t="s">
        <v>54</v>
      </c>
      <c r="B26" s="118">
        <f>(SUM(B13:B16))/B18</f>
        <v>8.7379705968482602E-2</v>
      </c>
      <c r="C26" s="118">
        <f t="shared" ref="C26:V26" si="4">(SUM(C13:C16))/C18</f>
        <v>8.3446932640687435E-2</v>
      </c>
      <c r="D26" s="118">
        <f t="shared" si="4"/>
        <v>8.0703316158586544E-2</v>
      </c>
      <c r="E26" s="118">
        <f t="shared" si="4"/>
        <v>8.0333324711059223E-2</v>
      </c>
      <c r="F26" s="118">
        <f t="shared" si="4"/>
        <v>8.7024752895913451E-2</v>
      </c>
      <c r="G26" s="118">
        <f t="shared" si="4"/>
        <v>9.2611745756812275E-2</v>
      </c>
      <c r="H26" s="118">
        <f t="shared" si="4"/>
        <v>9.7018787415121516E-2</v>
      </c>
      <c r="I26" s="118">
        <f t="shared" si="4"/>
        <v>0.10043075047803295</v>
      </c>
      <c r="J26" s="118">
        <f t="shared" si="4"/>
        <v>0.10446593985764323</v>
      </c>
      <c r="K26" s="118">
        <f t="shared" si="4"/>
        <v>0.10841984917608906</v>
      </c>
      <c r="L26" s="118">
        <f t="shared" si="4"/>
        <v>0.11296839411591496</v>
      </c>
      <c r="M26" s="118">
        <f t="shared" si="4"/>
        <v>0.11719353982723468</v>
      </c>
      <c r="N26" s="118">
        <f t="shared" si="4"/>
        <v>0.12069250466902984</v>
      </c>
      <c r="O26" s="118">
        <f t="shared" si="4"/>
        <v>0.1243971165050161</v>
      </c>
      <c r="P26" s="118">
        <f t="shared" si="4"/>
        <v>0.12891576439407773</v>
      </c>
      <c r="Q26" s="118">
        <f t="shared" si="4"/>
        <v>0.1331033047353182</v>
      </c>
      <c r="R26" s="118">
        <f t="shared" si="4"/>
        <v>0.1365759361381704</v>
      </c>
      <c r="S26" s="118">
        <f t="shared" si="4"/>
        <v>0.13907624420933407</v>
      </c>
      <c r="T26" s="118">
        <f t="shared" si="4"/>
        <v>0.14224262572316873</v>
      </c>
      <c r="U26" s="118">
        <f t="shared" si="4"/>
        <v>0.14349774264720588</v>
      </c>
      <c r="V26" s="118">
        <f t="shared" si="4"/>
        <v>0.14436520645963508</v>
      </c>
      <c r="W26" s="118">
        <f>(SUM(W13:W16))/W18</f>
        <v>0.14416674513167535</v>
      </c>
      <c r="X26" s="118">
        <f>(SUM(X13:X16))/X18</f>
        <v>0.14472113654628138</v>
      </c>
      <c r="Y26" s="119"/>
    </row>
    <row r="27" spans="1:27" s="103" customFormat="1" ht="38.25" customHeight="1" x14ac:dyDescent="0.25">
      <c r="A27" s="256" t="s">
        <v>55</v>
      </c>
      <c r="B27" s="118">
        <f>(SUM(B15:B16))/B18</f>
        <v>6.2308124885357636E-3</v>
      </c>
      <c r="C27" s="118">
        <f t="shared" ref="C27:V27" si="5">(SUM(C15:C16))/C18</f>
        <v>6.5022582065445067E-3</v>
      </c>
      <c r="D27" s="118">
        <f t="shared" si="5"/>
        <v>6.7777207655502023E-3</v>
      </c>
      <c r="E27" s="118">
        <f t="shared" si="5"/>
        <v>7.2254036759545927E-3</v>
      </c>
      <c r="F27" s="118">
        <f t="shared" si="5"/>
        <v>7.5412171605132462E-3</v>
      </c>
      <c r="G27" s="118">
        <f t="shared" si="5"/>
        <v>7.8459066553290806E-3</v>
      </c>
      <c r="H27" s="118">
        <f t="shared" si="5"/>
        <v>8.3126153522180522E-3</v>
      </c>
      <c r="I27" s="118">
        <f t="shared" si="5"/>
        <v>8.4933618675739463E-3</v>
      </c>
      <c r="J27" s="118">
        <f t="shared" si="5"/>
        <v>8.9488935174148136E-3</v>
      </c>
      <c r="K27" s="118">
        <f t="shared" si="5"/>
        <v>8.399647119825512E-3</v>
      </c>
      <c r="L27" s="118">
        <f t="shared" si="5"/>
        <v>7.7349704099830456E-3</v>
      </c>
      <c r="M27" s="118">
        <f t="shared" si="5"/>
        <v>7.3004558194807367E-3</v>
      </c>
      <c r="N27" s="118">
        <f t="shared" si="5"/>
        <v>7.2145780257094998E-3</v>
      </c>
      <c r="O27" s="118">
        <f t="shared" si="5"/>
        <v>7.5123893782032868E-3</v>
      </c>
      <c r="P27" s="118">
        <f t="shared" si="5"/>
        <v>9.1238939777680411E-3</v>
      </c>
      <c r="Q27" s="118">
        <f t="shared" si="5"/>
        <v>1.0518492712073108E-2</v>
      </c>
      <c r="R27" s="118">
        <f t="shared" si="5"/>
        <v>1.1501658542160466E-2</v>
      </c>
      <c r="S27" s="118">
        <f t="shared" si="5"/>
        <v>1.2218507166184238E-2</v>
      </c>
      <c r="T27" s="118">
        <f t="shared" si="5"/>
        <v>1.292452734822285E-2</v>
      </c>
      <c r="U27" s="118">
        <f t="shared" si="5"/>
        <v>1.3576657626408537E-2</v>
      </c>
      <c r="V27" s="118">
        <f t="shared" si="5"/>
        <v>1.3991750912825347E-2</v>
      </c>
      <c r="W27" s="118">
        <f>(SUM(W15:W16))/W18</f>
        <v>1.4111740772963507E-2</v>
      </c>
      <c r="X27" s="118">
        <f>(SUM(X15:X16))/X18</f>
        <v>1.4492891406055813E-2</v>
      </c>
      <c r="Y27" s="119"/>
    </row>
    <row r="28" spans="1:27" s="103" customFormat="1" ht="17.25" customHeight="1" x14ac:dyDescent="0.2">
      <c r="A28" s="191" t="s">
        <v>120</v>
      </c>
      <c r="B28" s="192"/>
      <c r="C28" s="192"/>
      <c r="D28" s="192"/>
      <c r="E28" s="192"/>
      <c r="F28" s="192"/>
      <c r="G28" s="192"/>
      <c r="H28" s="192"/>
      <c r="I28" s="192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</row>
    <row r="29" spans="1:27" s="103" customFormat="1" ht="15" customHeight="1" x14ac:dyDescent="0.25">
      <c r="A29" s="198" t="s">
        <v>121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19"/>
      <c r="O29" s="119"/>
      <c r="P29" s="119"/>
      <c r="Q29" s="119"/>
      <c r="R29" s="119"/>
      <c r="S29" s="119"/>
      <c r="T29" s="119"/>
      <c r="U29" s="119"/>
      <c r="V29" s="120"/>
    </row>
    <row r="30" spans="1:27" ht="10.5" customHeight="1" x14ac:dyDescent="0.2">
      <c r="A30" s="191" t="s">
        <v>122</v>
      </c>
      <c r="B30" s="192"/>
      <c r="C30" s="192"/>
      <c r="D30" s="192"/>
      <c r="E30" s="192"/>
      <c r="F30" s="192"/>
      <c r="G30" s="192"/>
      <c r="H30" s="192"/>
      <c r="I30" s="192"/>
      <c r="J30" s="102"/>
    </row>
    <row r="34" spans="1:19" ht="15.75" customHeight="1" x14ac:dyDescent="0.2">
      <c r="A34" s="214" t="s">
        <v>106</v>
      </c>
      <c r="B34" s="214"/>
      <c r="C34" s="214"/>
      <c r="D34" s="214"/>
      <c r="E34" s="214"/>
      <c r="F34" s="214"/>
      <c r="G34" s="214"/>
      <c r="H34" s="214"/>
      <c r="I34" s="214"/>
      <c r="K34" s="214"/>
      <c r="L34" s="214"/>
      <c r="M34" s="214"/>
      <c r="N34" s="214"/>
      <c r="O34" s="214"/>
      <c r="P34" s="214"/>
      <c r="Q34" s="214"/>
      <c r="R34" s="214"/>
      <c r="S34" s="214"/>
    </row>
    <row r="35" spans="1:19" ht="16.5" customHeight="1" x14ac:dyDescent="0.2">
      <c r="A35" s="214"/>
      <c r="B35" s="214"/>
      <c r="C35" s="214"/>
      <c r="D35" s="214"/>
      <c r="E35" s="214"/>
      <c r="F35" s="214"/>
      <c r="G35" s="214"/>
      <c r="H35" s="214"/>
      <c r="I35" s="214"/>
      <c r="K35" s="214"/>
      <c r="L35" s="214"/>
      <c r="M35" s="214"/>
      <c r="N35" s="214"/>
      <c r="O35" s="214"/>
      <c r="P35" s="214"/>
      <c r="Q35" s="214"/>
      <c r="R35" s="214"/>
      <c r="S35" s="214"/>
    </row>
    <row r="41" spans="1:19" ht="6" customHeight="1" x14ac:dyDescent="0.2"/>
    <row r="47" spans="1:19" ht="6" customHeight="1" x14ac:dyDescent="0.2"/>
    <row r="53" spans="1:19" ht="6" customHeight="1" x14ac:dyDescent="0.2"/>
    <row r="59" spans="1:19" ht="6" customHeight="1" x14ac:dyDescent="0.2"/>
    <row r="64" spans="1:19" ht="12" x14ac:dyDescent="0.2">
      <c r="A64" s="191" t="s">
        <v>120</v>
      </c>
      <c r="B64" s="192"/>
      <c r="C64" s="192"/>
      <c r="D64" s="192"/>
      <c r="E64" s="192"/>
      <c r="F64" s="192"/>
      <c r="G64" s="192"/>
      <c r="H64" s="192"/>
      <c r="I64" s="192"/>
      <c r="K64" s="191"/>
      <c r="L64" s="192"/>
      <c r="M64" s="192"/>
      <c r="N64" s="192"/>
      <c r="O64" s="192"/>
      <c r="P64" s="192"/>
      <c r="Q64" s="192"/>
      <c r="R64" s="192"/>
      <c r="S64" s="192"/>
    </row>
    <row r="65" spans="1:19" ht="26.25" customHeight="1" x14ac:dyDescent="0.2">
      <c r="A65" s="198" t="s">
        <v>121</v>
      </c>
      <c r="B65" s="198"/>
      <c r="C65" s="198"/>
      <c r="D65" s="198"/>
      <c r="E65" s="198"/>
      <c r="F65" s="198"/>
      <c r="G65" s="198"/>
      <c r="H65" s="198"/>
      <c r="I65" s="198"/>
      <c r="K65" s="198"/>
      <c r="L65" s="198"/>
      <c r="M65" s="198"/>
      <c r="N65" s="198"/>
      <c r="O65" s="198"/>
      <c r="P65" s="198"/>
      <c r="Q65" s="198"/>
      <c r="R65" s="198"/>
      <c r="S65" s="198"/>
    </row>
    <row r="66" spans="1:19" ht="12" x14ac:dyDescent="0.2">
      <c r="A66" s="191" t="s">
        <v>122</v>
      </c>
      <c r="B66" s="192"/>
      <c r="C66" s="192"/>
      <c r="D66" s="192"/>
      <c r="E66" s="192"/>
      <c r="F66" s="192"/>
      <c r="G66" s="192"/>
      <c r="H66" s="192"/>
      <c r="I66" s="192"/>
      <c r="K66" s="191"/>
      <c r="L66" s="192"/>
      <c r="M66" s="192"/>
      <c r="N66" s="192"/>
      <c r="O66" s="192"/>
      <c r="P66" s="192"/>
      <c r="Q66" s="192"/>
      <c r="R66" s="192"/>
      <c r="S66" s="192"/>
    </row>
    <row r="70" spans="1:19" ht="6" customHeight="1" x14ac:dyDescent="0.2"/>
    <row r="76" spans="1:19" ht="6" customHeight="1" x14ac:dyDescent="0.2"/>
    <row r="82" spans="2:4" ht="6" customHeight="1" x14ac:dyDescent="0.2"/>
    <row r="84" spans="2:4" ht="6" customHeight="1" x14ac:dyDescent="0.2"/>
    <row r="86" spans="2:4" ht="6" customHeight="1" x14ac:dyDescent="0.2"/>
    <row r="89" spans="2:4" ht="6" customHeight="1" x14ac:dyDescent="0.2"/>
    <row r="92" spans="2:4" ht="6" customHeight="1" x14ac:dyDescent="0.2"/>
    <row r="96" spans="2:4" x14ac:dyDescent="0.2">
      <c r="B96" s="257"/>
      <c r="C96" s="257"/>
      <c r="D96" s="258"/>
    </row>
    <row r="97" spans="1:7" x14ac:dyDescent="0.2">
      <c r="A97" s="259"/>
      <c r="B97" s="252"/>
      <c r="C97" s="252"/>
      <c r="D97" s="124"/>
    </row>
    <row r="98" spans="1:7" x14ac:dyDescent="0.2">
      <c r="A98" s="259"/>
      <c r="B98" s="252"/>
      <c r="C98" s="252"/>
      <c r="D98" s="125"/>
    </row>
    <row r="99" spans="1:7" x14ac:dyDescent="0.2">
      <c r="A99" s="259"/>
      <c r="B99" s="252"/>
      <c r="C99" s="252"/>
      <c r="D99" s="125"/>
      <c r="G99" s="260"/>
    </row>
    <row r="100" spans="1:7" x14ac:dyDescent="0.2">
      <c r="A100" s="259"/>
      <c r="B100" s="252"/>
      <c r="C100" s="261"/>
      <c r="D100" s="125"/>
      <c r="F100" s="101"/>
      <c r="G100" s="260"/>
    </row>
    <row r="101" spans="1:7" x14ac:dyDescent="0.2">
      <c r="A101" s="262"/>
      <c r="B101" s="252"/>
      <c r="C101" s="261"/>
      <c r="D101" s="125"/>
      <c r="F101" s="101"/>
      <c r="G101" s="260"/>
    </row>
    <row r="102" spans="1:7" x14ac:dyDescent="0.2">
      <c r="A102" s="259"/>
      <c r="B102" s="252"/>
      <c r="C102" s="261"/>
      <c r="D102" s="125"/>
      <c r="G102" s="260"/>
    </row>
    <row r="103" spans="1:7" x14ac:dyDescent="0.2">
      <c r="A103" s="259"/>
      <c r="B103" s="252"/>
      <c r="C103" s="252"/>
      <c r="D103" s="125"/>
      <c r="G103" s="260"/>
    </row>
    <row r="104" spans="1:7" x14ac:dyDescent="0.2">
      <c r="A104" s="259"/>
      <c r="B104" s="252"/>
      <c r="C104" s="252"/>
      <c r="D104" s="125"/>
    </row>
    <row r="105" spans="1:7" x14ac:dyDescent="0.2">
      <c r="A105" s="259"/>
      <c r="B105" s="252"/>
      <c r="C105" s="252"/>
      <c r="D105" s="125"/>
      <c r="E105" s="101"/>
      <c r="F105" s="101"/>
    </row>
    <row r="106" spans="1:7" x14ac:dyDescent="0.2">
      <c r="A106" s="259"/>
      <c r="B106" s="252"/>
      <c r="C106" s="252"/>
      <c r="D106" s="125"/>
      <c r="E106" s="124"/>
      <c r="F106" s="124"/>
    </row>
    <row r="107" spans="1:7" x14ac:dyDescent="0.2">
      <c r="A107" s="259"/>
      <c r="B107" s="252"/>
      <c r="C107" s="252"/>
      <c r="D107" s="125"/>
    </row>
    <row r="108" spans="1:7" x14ac:dyDescent="0.2">
      <c r="B108" s="101"/>
      <c r="C108" s="101"/>
      <c r="F108" s="101"/>
    </row>
    <row r="111" spans="1:7" x14ac:dyDescent="0.2">
      <c r="B111" s="101"/>
    </row>
  </sheetData>
  <mergeCells count="6">
    <mergeCell ref="Z2:AA2"/>
    <mergeCell ref="A29:M29"/>
    <mergeCell ref="A34:I35"/>
    <mergeCell ref="K34:S35"/>
    <mergeCell ref="A65:I65"/>
    <mergeCell ref="K65:S65"/>
  </mergeCells>
  <printOptions horizontalCentered="1" verticalCentered="1" gridLinesSet="0"/>
  <pageMargins left="0" right="0" top="0.78740157480314965" bottom="0.39370078740157483" header="0.51181102362204722" footer="0.51181102362204722"/>
  <pageSetup paperSize="9" scale="140" orientation="landscape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8F6D4-FC7D-4258-B986-98645F6BC378}">
  <dimension ref="A1:AA105"/>
  <sheetViews>
    <sheetView showGridLines="0" zoomScaleNormal="100" workbookViewId="0">
      <selection activeCell="L30" sqref="L30"/>
    </sheetView>
  </sheetViews>
  <sheetFormatPr baseColWidth="10" defaultColWidth="11.42578125" defaultRowHeight="11.25" x14ac:dyDescent="0.2"/>
  <cols>
    <col min="1" max="1" width="12.28515625" style="100" customWidth="1"/>
    <col min="2" max="2" width="11" style="100" customWidth="1"/>
    <col min="3" max="3" width="10.140625" style="100" customWidth="1"/>
    <col min="4" max="4" width="10.5703125" style="100" customWidth="1"/>
    <col min="5" max="16384" width="11.42578125" style="100"/>
  </cols>
  <sheetData>
    <row r="1" spans="1:27" ht="20.100000000000001" customHeight="1" x14ac:dyDescent="0.2">
      <c r="A1" s="105" t="s">
        <v>52</v>
      </c>
      <c r="B1" s="110"/>
      <c r="C1" s="110"/>
      <c r="D1" s="110"/>
    </row>
    <row r="2" spans="1:27" s="103" customFormat="1" ht="33" customHeight="1" x14ac:dyDescent="0.25">
      <c r="A2" s="248" t="s">
        <v>51</v>
      </c>
      <c r="B2" s="249">
        <v>2001</v>
      </c>
      <c r="C2" s="249">
        <v>2002</v>
      </c>
      <c r="D2" s="249">
        <v>2003</v>
      </c>
      <c r="E2" s="249">
        <v>2004</v>
      </c>
      <c r="F2" s="249">
        <v>2005</v>
      </c>
      <c r="G2" s="249">
        <v>2006</v>
      </c>
      <c r="H2" s="249">
        <v>2007</v>
      </c>
      <c r="I2" s="249">
        <v>2008</v>
      </c>
      <c r="J2" s="249">
        <v>2009</v>
      </c>
      <c r="K2" s="249">
        <v>2010</v>
      </c>
      <c r="L2" s="249">
        <v>2011</v>
      </c>
      <c r="M2" s="249">
        <v>2012</v>
      </c>
      <c r="N2" s="249">
        <v>2013</v>
      </c>
      <c r="O2" s="249">
        <v>2014</v>
      </c>
      <c r="P2" s="249">
        <v>2015</v>
      </c>
      <c r="Q2" s="249">
        <v>2016</v>
      </c>
      <c r="R2" s="249">
        <v>2017</v>
      </c>
      <c r="S2" s="249">
        <v>2018</v>
      </c>
      <c r="T2" s="249">
        <v>2019</v>
      </c>
      <c r="U2" s="249" t="s">
        <v>107</v>
      </c>
      <c r="V2" s="249">
        <v>2021</v>
      </c>
      <c r="W2" s="249">
        <v>2022</v>
      </c>
      <c r="X2" s="249">
        <v>2023</v>
      </c>
      <c r="Y2" s="250"/>
      <c r="Z2" s="215" t="s">
        <v>160</v>
      </c>
      <c r="AA2" s="216"/>
    </row>
    <row r="3" spans="1:27" s="103" customFormat="1" ht="15" customHeight="1" x14ac:dyDescent="0.2">
      <c r="A3" s="251" t="s">
        <v>2</v>
      </c>
      <c r="B3" s="109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252"/>
      <c r="Z3" s="148"/>
      <c r="AA3" s="143"/>
    </row>
    <row r="4" spans="1:27" s="103" customFormat="1" ht="10.5" customHeight="1" x14ac:dyDescent="0.2">
      <c r="A4" s="253" t="s">
        <v>50</v>
      </c>
      <c r="B4" s="10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252"/>
      <c r="Z4" s="149"/>
      <c r="AA4" s="144"/>
    </row>
    <row r="5" spans="1:27" s="103" customFormat="1" ht="5.0999999999999996" customHeight="1" x14ac:dyDescent="0.2">
      <c r="A5" s="253"/>
      <c r="B5" s="107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44"/>
      <c r="Y5" s="252"/>
      <c r="Z5" s="149"/>
      <c r="AA5" s="144"/>
    </row>
    <row r="6" spans="1:27" s="103" customFormat="1" ht="9.6" customHeight="1" x14ac:dyDescent="0.25">
      <c r="A6" s="254" t="s">
        <v>161</v>
      </c>
      <c r="B6" s="106">
        <v>1778096</v>
      </c>
      <c r="C6" s="106">
        <v>1768842</v>
      </c>
      <c r="D6" s="106">
        <v>1794125</v>
      </c>
      <c r="E6" s="106">
        <v>1923049</v>
      </c>
      <c r="F6" s="106">
        <v>2081168</v>
      </c>
      <c r="G6" s="106">
        <v>2321180</v>
      </c>
      <c r="H6" s="106">
        <v>2556903</v>
      </c>
      <c r="I6" s="106">
        <v>2761261</v>
      </c>
      <c r="J6" s="106">
        <v>2862922</v>
      </c>
      <c r="K6" s="106">
        <v>2989907</v>
      </c>
      <c r="L6" s="106">
        <v>2861380</v>
      </c>
      <c r="M6" s="106">
        <v>2646322</v>
      </c>
      <c r="N6" s="106">
        <v>2547183</v>
      </c>
      <c r="O6" s="106">
        <v>2402080</v>
      </c>
      <c r="P6" s="106">
        <v>2232531</v>
      </c>
      <c r="Q6" s="106">
        <v>2120850</v>
      </c>
      <c r="R6" s="106">
        <v>2023212</v>
      </c>
      <c r="S6" s="106">
        <v>1941638</v>
      </c>
      <c r="T6" s="106">
        <v>1843697</v>
      </c>
      <c r="U6" s="106">
        <v>1843002</v>
      </c>
      <c r="V6" s="106">
        <v>1799124</v>
      </c>
      <c r="W6" s="106">
        <v>1780579</v>
      </c>
      <c r="X6" s="144">
        <f>SUM('[1]Evol tranche d''âge quinquénal'!X6:X8)</f>
        <v>1756566</v>
      </c>
      <c r="Y6" s="106"/>
      <c r="Z6" s="254" t="str">
        <f>A6</f>
        <v>51 à 64 ans</v>
      </c>
      <c r="AA6" s="146">
        <f>X6/D6-1</f>
        <v>-2.0934438793283605E-2</v>
      </c>
    </row>
    <row r="7" spans="1:27" s="103" customFormat="1" ht="9.6" customHeight="1" x14ac:dyDescent="0.25">
      <c r="A7" s="254" t="s">
        <v>162</v>
      </c>
      <c r="B7" s="106">
        <v>4583423</v>
      </c>
      <c r="C7" s="106">
        <v>4625409</v>
      </c>
      <c r="D7" s="106">
        <v>4714184</v>
      </c>
      <c r="E7" s="106">
        <v>4746937</v>
      </c>
      <c r="F7" s="106">
        <v>4725018</v>
      </c>
      <c r="G7" s="106">
        <v>4690533</v>
      </c>
      <c r="H7" s="106">
        <v>4680493</v>
      </c>
      <c r="I7" s="106">
        <v>4714242</v>
      </c>
      <c r="J7" s="106">
        <v>4760412</v>
      </c>
      <c r="K7" s="106">
        <v>4815829</v>
      </c>
      <c r="L7" s="106">
        <v>5016994</v>
      </c>
      <c r="M7" s="106">
        <v>5245210</v>
      </c>
      <c r="N7" s="106">
        <v>5489354</v>
      </c>
      <c r="O7" s="106">
        <v>5721070</v>
      </c>
      <c r="P7" s="106">
        <v>5978931</v>
      </c>
      <c r="Q7" s="106">
        <v>6201733</v>
      </c>
      <c r="R7" s="106">
        <v>6365153</v>
      </c>
      <c r="S7" s="106">
        <v>6534166</v>
      </c>
      <c r="T7" s="106">
        <v>6682747</v>
      </c>
      <c r="U7" s="106">
        <v>6808526</v>
      </c>
      <c r="V7" s="106">
        <v>6775493</v>
      </c>
      <c r="W7" s="106">
        <v>6727311</v>
      </c>
      <c r="X7" s="144">
        <f>SUM('[1]Evol tranche d''âge quinquénal'!X9:X10)</f>
        <v>6686062</v>
      </c>
      <c r="Y7" s="106"/>
      <c r="Z7" s="254" t="str">
        <f t="shared" ref="Z7:Z9" si="0">A7</f>
        <v>65 à 74 ans</v>
      </c>
      <c r="AA7" s="146">
        <f>X7/D7-1</f>
        <v>0.41828617635628995</v>
      </c>
    </row>
    <row r="8" spans="1:27" s="103" customFormat="1" ht="9.6" customHeight="1" x14ac:dyDescent="0.25">
      <c r="A8" s="254" t="s">
        <v>22</v>
      </c>
      <c r="B8" s="106">
        <v>2713548</v>
      </c>
      <c r="C8" s="106">
        <v>2873534</v>
      </c>
      <c r="D8" s="106">
        <v>3062509</v>
      </c>
      <c r="E8" s="106">
        <v>3214001</v>
      </c>
      <c r="F8" s="106">
        <v>3293274</v>
      </c>
      <c r="G8" s="106">
        <v>3376653</v>
      </c>
      <c r="H8" s="106">
        <v>3465485</v>
      </c>
      <c r="I8" s="106">
        <v>3535463</v>
      </c>
      <c r="J8" s="106">
        <v>3619660</v>
      </c>
      <c r="K8" s="106">
        <v>3682120</v>
      </c>
      <c r="L8" s="106">
        <v>3743562</v>
      </c>
      <c r="M8" s="106">
        <v>3792468</v>
      </c>
      <c r="N8" s="106">
        <v>3833285</v>
      </c>
      <c r="O8" s="106">
        <v>3860985</v>
      </c>
      <c r="P8" s="106">
        <v>3857262</v>
      </c>
      <c r="Q8" s="106">
        <v>3835325</v>
      </c>
      <c r="R8" s="106">
        <v>3820042</v>
      </c>
      <c r="S8" s="106">
        <v>3880525</v>
      </c>
      <c r="T8" s="106">
        <v>3946833</v>
      </c>
      <c r="U8" s="106">
        <v>3982467</v>
      </c>
      <c r="V8" s="106">
        <v>4161127</v>
      </c>
      <c r="W8" s="106">
        <v>4371691</v>
      </c>
      <c r="X8" s="144">
        <f>SUM('[1]Evol tranche d''âge quinquénal'!X11:X12)</f>
        <v>4601992</v>
      </c>
      <c r="Y8" s="106"/>
      <c r="Z8" s="254" t="str">
        <f t="shared" si="0"/>
        <v>75 à 84 ans</v>
      </c>
      <c r="AA8" s="146">
        <f>X8/D8-1</f>
        <v>0.5026868492468104</v>
      </c>
    </row>
    <row r="9" spans="1:27" s="103" customFormat="1" ht="9.6" customHeight="1" x14ac:dyDescent="0.25">
      <c r="A9" s="254" t="s">
        <v>163</v>
      </c>
      <c r="B9" s="106">
        <v>868901</v>
      </c>
      <c r="C9" s="106">
        <v>843779</v>
      </c>
      <c r="D9" s="106">
        <v>840204</v>
      </c>
      <c r="E9" s="106">
        <v>863371</v>
      </c>
      <c r="F9" s="106">
        <v>962680</v>
      </c>
      <c r="G9" s="106">
        <v>1060279</v>
      </c>
      <c r="H9" s="106">
        <v>1149947</v>
      </c>
      <c r="I9" s="106">
        <v>1229299</v>
      </c>
      <c r="J9" s="106">
        <v>1311519</v>
      </c>
      <c r="K9" s="106">
        <v>1396971</v>
      </c>
      <c r="L9" s="106">
        <v>1480118</v>
      </c>
      <c r="M9" s="106">
        <v>1551064</v>
      </c>
      <c r="N9" s="106">
        <v>1629235</v>
      </c>
      <c r="O9" s="106">
        <v>1702589</v>
      </c>
      <c r="P9" s="106">
        <v>1786106</v>
      </c>
      <c r="Q9" s="106">
        <v>1866725</v>
      </c>
      <c r="R9" s="106">
        <v>1931119</v>
      </c>
      <c r="S9" s="106">
        <v>1996079</v>
      </c>
      <c r="T9" s="106">
        <v>2068454</v>
      </c>
      <c r="U9" s="106">
        <v>2116690</v>
      </c>
      <c r="V9" s="106">
        <v>2148812</v>
      </c>
      <c r="W9" s="106">
        <v>2169590</v>
      </c>
      <c r="X9" s="144">
        <f>SUM('[1]Evol tranche d''âge quinquénal'!X13:X16)</f>
        <v>2207271</v>
      </c>
      <c r="Y9" s="106"/>
      <c r="Z9" s="254" t="str">
        <f t="shared" si="0"/>
        <v>85 ans et plus</v>
      </c>
      <c r="AA9" s="146">
        <f>X9/D9-1</f>
        <v>1.6270655697901937</v>
      </c>
    </row>
    <row r="10" spans="1:27" s="103" customFormat="1" ht="6" customHeight="1" x14ac:dyDescent="0.25">
      <c r="A10" s="145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45"/>
      <c r="Y10" s="252"/>
      <c r="Z10" s="149"/>
      <c r="AA10" s="145"/>
    </row>
    <row r="11" spans="1:27" s="103" customFormat="1" ht="9.6" customHeight="1" x14ac:dyDescent="0.25">
      <c r="A11" s="254" t="s">
        <v>38</v>
      </c>
      <c r="B11" s="106">
        <f t="shared" ref="B11:V11" si="1">SUM(B6:B9)</f>
        <v>9943968</v>
      </c>
      <c r="C11" s="106">
        <f t="shared" si="1"/>
        <v>10111564</v>
      </c>
      <c r="D11" s="106">
        <f t="shared" si="1"/>
        <v>10411022</v>
      </c>
      <c r="E11" s="106">
        <f t="shared" si="1"/>
        <v>10747358</v>
      </c>
      <c r="F11" s="106">
        <f t="shared" si="1"/>
        <v>11062140</v>
      </c>
      <c r="G11" s="106">
        <f t="shared" si="1"/>
        <v>11448645</v>
      </c>
      <c r="H11" s="106">
        <f t="shared" si="1"/>
        <v>11852828</v>
      </c>
      <c r="I11" s="106">
        <f t="shared" si="1"/>
        <v>12240265</v>
      </c>
      <c r="J11" s="106">
        <f t="shared" si="1"/>
        <v>12554513</v>
      </c>
      <c r="K11" s="106">
        <f t="shared" si="1"/>
        <v>12884827</v>
      </c>
      <c r="L11" s="106">
        <f t="shared" si="1"/>
        <v>13102054</v>
      </c>
      <c r="M11" s="106">
        <f t="shared" si="1"/>
        <v>13235064</v>
      </c>
      <c r="N11" s="106">
        <f t="shared" si="1"/>
        <v>13499057</v>
      </c>
      <c r="O11" s="106">
        <f t="shared" si="1"/>
        <v>13686724</v>
      </c>
      <c r="P11" s="106">
        <f t="shared" si="1"/>
        <v>13854830</v>
      </c>
      <c r="Q11" s="106">
        <f t="shared" si="1"/>
        <v>14024633</v>
      </c>
      <c r="R11" s="106">
        <f t="shared" si="1"/>
        <v>14139526</v>
      </c>
      <c r="S11" s="106">
        <f t="shared" si="1"/>
        <v>14352408</v>
      </c>
      <c r="T11" s="106">
        <f t="shared" si="1"/>
        <v>14541731</v>
      </c>
      <c r="U11" s="106">
        <f t="shared" si="1"/>
        <v>14750685</v>
      </c>
      <c r="V11" s="106">
        <f t="shared" si="1"/>
        <v>14884556</v>
      </c>
      <c r="W11" s="106">
        <v>15049171</v>
      </c>
      <c r="X11" s="144">
        <f>SUM(X6:X9)</f>
        <v>15251891</v>
      </c>
      <c r="Y11" s="106"/>
      <c r="Z11" s="253" t="s">
        <v>36</v>
      </c>
      <c r="AA11" s="146">
        <f>X11/D11-1</f>
        <v>0.46497538858336873</v>
      </c>
    </row>
    <row r="12" spans="1:27" s="103" customFormat="1" ht="6" customHeight="1" x14ac:dyDescent="0.25">
      <c r="A12" s="254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44"/>
      <c r="Y12" s="252"/>
      <c r="Z12" s="149"/>
      <c r="AA12" s="145"/>
    </row>
    <row r="13" spans="1:27" s="103" customFormat="1" ht="9.6" customHeight="1" x14ac:dyDescent="0.25">
      <c r="A13" s="254" t="s">
        <v>37</v>
      </c>
      <c r="B13" s="106">
        <v>59</v>
      </c>
      <c r="C13" s="106">
        <v>56</v>
      </c>
      <c r="D13" s="106"/>
      <c r="E13" s="106">
        <v>46</v>
      </c>
      <c r="F13" s="106">
        <v>38</v>
      </c>
      <c r="G13" s="106">
        <v>24</v>
      </c>
      <c r="H13" s="106">
        <v>24</v>
      </c>
      <c r="I13" s="106">
        <v>6</v>
      </c>
      <c r="J13" s="106">
        <v>8</v>
      </c>
      <c r="K13" s="106">
        <v>9</v>
      </c>
      <c r="L13" s="106">
        <v>15</v>
      </c>
      <c r="M13" s="106">
        <v>10</v>
      </c>
      <c r="N13" s="106">
        <v>24</v>
      </c>
      <c r="O13" s="106">
        <v>16</v>
      </c>
      <c r="P13" s="106">
        <v>2</v>
      </c>
      <c r="Q13" s="106">
        <v>5</v>
      </c>
      <c r="R13" s="106">
        <v>8</v>
      </c>
      <c r="S13" s="106">
        <v>12</v>
      </c>
      <c r="T13" s="106">
        <v>11</v>
      </c>
      <c r="U13" s="106">
        <v>3</v>
      </c>
      <c r="V13" s="106">
        <v>2</v>
      </c>
      <c r="W13" s="106">
        <v>0</v>
      </c>
      <c r="X13" s="106">
        <f>'[1]Evol tranche d''âge quinquénal'!X20</f>
        <v>48</v>
      </c>
      <c r="Y13" s="252"/>
      <c r="Z13" s="150"/>
      <c r="AA13" s="150"/>
    </row>
    <row r="14" spans="1:27" s="103" customFormat="1" ht="6" customHeight="1" x14ac:dyDescent="0.25">
      <c r="A14" s="254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252"/>
    </row>
    <row r="15" spans="1:27" s="105" customFormat="1" ht="10.5" customHeight="1" x14ac:dyDescent="0.25">
      <c r="A15" s="253" t="s">
        <v>36</v>
      </c>
      <c r="B15" s="106">
        <f>B13+B11</f>
        <v>9944027</v>
      </c>
      <c r="C15" s="106">
        <f t="shared" ref="C15:V15" si="2">C13+C11</f>
        <v>10111620</v>
      </c>
      <c r="D15" s="106">
        <f t="shared" si="2"/>
        <v>10411022</v>
      </c>
      <c r="E15" s="106">
        <f t="shared" si="2"/>
        <v>10747404</v>
      </c>
      <c r="F15" s="106">
        <f t="shared" si="2"/>
        <v>11062178</v>
      </c>
      <c r="G15" s="106">
        <f t="shared" si="2"/>
        <v>11448669</v>
      </c>
      <c r="H15" s="106">
        <f t="shared" si="2"/>
        <v>11852852</v>
      </c>
      <c r="I15" s="106">
        <f t="shared" si="2"/>
        <v>12240271</v>
      </c>
      <c r="J15" s="106">
        <f t="shared" si="2"/>
        <v>12554521</v>
      </c>
      <c r="K15" s="106">
        <f t="shared" si="2"/>
        <v>12884836</v>
      </c>
      <c r="L15" s="106">
        <f t="shared" si="2"/>
        <v>13102069</v>
      </c>
      <c r="M15" s="106">
        <f t="shared" si="2"/>
        <v>13235074</v>
      </c>
      <c r="N15" s="106">
        <f t="shared" si="2"/>
        <v>13499081</v>
      </c>
      <c r="O15" s="106">
        <f t="shared" si="2"/>
        <v>13686740</v>
      </c>
      <c r="P15" s="106">
        <f t="shared" si="2"/>
        <v>13854832</v>
      </c>
      <c r="Q15" s="106">
        <f t="shared" si="2"/>
        <v>14024638</v>
      </c>
      <c r="R15" s="106">
        <f t="shared" si="2"/>
        <v>14139534</v>
      </c>
      <c r="S15" s="106">
        <f t="shared" si="2"/>
        <v>14352420</v>
      </c>
      <c r="T15" s="106">
        <f t="shared" si="2"/>
        <v>14541742</v>
      </c>
      <c r="U15" s="106">
        <f t="shared" si="2"/>
        <v>14750688</v>
      </c>
      <c r="V15" s="106">
        <f t="shared" si="2"/>
        <v>14884558</v>
      </c>
      <c r="W15" s="106">
        <v>15049171</v>
      </c>
      <c r="X15" s="106">
        <v>15049171</v>
      </c>
      <c r="Y15" s="252"/>
    </row>
    <row r="16" spans="1:27" s="103" customFormat="1" ht="6" customHeight="1" x14ac:dyDescent="0.25">
      <c r="A16" s="255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252"/>
    </row>
    <row r="17" spans="1:25" s="103" customFormat="1" ht="6" customHeight="1" x14ac:dyDescent="0.25"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</row>
    <row r="18" spans="1:25" s="103" customFormat="1" ht="38.25" customHeight="1" x14ac:dyDescent="0.25">
      <c r="A18" s="256" t="s">
        <v>164</v>
      </c>
      <c r="B18" s="118">
        <f>B6/B$11</f>
        <v>0.17881151669031919</v>
      </c>
      <c r="C18" s="118">
        <f t="shared" ref="C18:X21" si="3">C6/C$11</f>
        <v>0.17493258214060653</v>
      </c>
      <c r="D18" s="118">
        <f t="shared" si="3"/>
        <v>0.17232938322481692</v>
      </c>
      <c r="E18" s="118">
        <f t="shared" si="3"/>
        <v>0.17893225479229408</v>
      </c>
      <c r="F18" s="118">
        <f t="shared" si="3"/>
        <v>0.1881343031276046</v>
      </c>
      <c r="G18" s="118">
        <f t="shared" si="3"/>
        <v>0.20274713732498476</v>
      </c>
      <c r="H18" s="118">
        <f t="shared" si="3"/>
        <v>0.21572092331045384</v>
      </c>
      <c r="I18" s="118">
        <f t="shared" si="3"/>
        <v>0.22558833489307625</v>
      </c>
      <c r="J18" s="118">
        <f t="shared" si="3"/>
        <v>0.22803927161491649</v>
      </c>
      <c r="K18" s="118">
        <f t="shared" si="3"/>
        <v>0.23204867244240066</v>
      </c>
      <c r="L18" s="118">
        <f t="shared" si="3"/>
        <v>0.21839171171176672</v>
      </c>
      <c r="M18" s="118">
        <f t="shared" si="3"/>
        <v>0.19994780531473064</v>
      </c>
      <c r="N18" s="118">
        <f t="shared" si="3"/>
        <v>0.18869340280584043</v>
      </c>
      <c r="O18" s="118">
        <f t="shared" si="3"/>
        <v>0.17550437928024265</v>
      </c>
      <c r="P18" s="118">
        <f t="shared" si="3"/>
        <v>0.1611373795275727</v>
      </c>
      <c r="Q18" s="118">
        <f t="shared" si="3"/>
        <v>0.15122320847896698</v>
      </c>
      <c r="R18" s="118">
        <f t="shared" si="3"/>
        <v>0.14308909648032048</v>
      </c>
      <c r="S18" s="118">
        <f t="shared" si="3"/>
        <v>0.13528308281091228</v>
      </c>
      <c r="T18" s="118">
        <f t="shared" si="3"/>
        <v>0.12678662533366902</v>
      </c>
      <c r="U18" s="118">
        <f t="shared" si="3"/>
        <v>0.12494348567541101</v>
      </c>
      <c r="V18" s="118">
        <f t="shared" si="3"/>
        <v>0.12087186208308801</v>
      </c>
      <c r="W18" s="118">
        <f t="shared" si="3"/>
        <v>0.11831741429478075</v>
      </c>
      <c r="X18" s="118">
        <f t="shared" si="3"/>
        <v>0.11517037461125312</v>
      </c>
      <c r="Y18" s="119"/>
    </row>
    <row r="19" spans="1:25" s="103" customFormat="1" ht="38.25" customHeight="1" x14ac:dyDescent="0.25">
      <c r="A19" s="256" t="s">
        <v>165</v>
      </c>
      <c r="B19" s="118">
        <f t="shared" ref="B19:Q21" si="4">B7/B$11</f>
        <v>0.46092495470620981</v>
      </c>
      <c r="C19" s="118">
        <f t="shared" si="4"/>
        <v>0.45743754378650031</v>
      </c>
      <c r="D19" s="118">
        <f t="shared" si="4"/>
        <v>0.45280703469841865</v>
      </c>
      <c r="E19" s="118">
        <f t="shared" si="4"/>
        <v>0.44168408645175866</v>
      </c>
      <c r="F19" s="118">
        <f t="shared" si="4"/>
        <v>0.42713417114590846</v>
      </c>
      <c r="G19" s="118">
        <f t="shared" si="4"/>
        <v>0.40970202150560175</v>
      </c>
      <c r="H19" s="118">
        <f t="shared" si="4"/>
        <v>0.39488407323551816</v>
      </c>
      <c r="I19" s="118">
        <f t="shared" si="4"/>
        <v>0.38514215174262978</v>
      </c>
      <c r="J19" s="118">
        <f t="shared" si="4"/>
        <v>0.37917934371488565</v>
      </c>
      <c r="K19" s="118">
        <f t="shared" si="4"/>
        <v>0.37375969425123051</v>
      </c>
      <c r="L19" s="118">
        <f t="shared" si="4"/>
        <v>0.38291660223656537</v>
      </c>
      <c r="M19" s="118">
        <f t="shared" si="4"/>
        <v>0.39631164609404229</v>
      </c>
      <c r="N19" s="118">
        <f t="shared" si="4"/>
        <v>0.40664721987617358</v>
      </c>
      <c r="O19" s="118">
        <f t="shared" si="4"/>
        <v>0.41800141509392608</v>
      </c>
      <c r="P19" s="118">
        <f t="shared" si="4"/>
        <v>0.43154127477565585</v>
      </c>
      <c r="Q19" s="118">
        <f t="shared" si="4"/>
        <v>0.44220287261705887</v>
      </c>
      <c r="R19" s="118">
        <f t="shared" si="3"/>
        <v>0.45016735355909387</v>
      </c>
      <c r="S19" s="118">
        <f t="shared" si="3"/>
        <v>0.45526618251097656</v>
      </c>
      <c r="T19" s="118">
        <f t="shared" si="3"/>
        <v>0.45955649984173136</v>
      </c>
      <c r="U19" s="118">
        <f t="shared" si="3"/>
        <v>0.46157354726238137</v>
      </c>
      <c r="V19" s="118">
        <f t="shared" si="3"/>
        <v>0.45520289621000454</v>
      </c>
      <c r="W19" s="118">
        <f t="shared" si="3"/>
        <v>0.44702203197770829</v>
      </c>
      <c r="X19" s="118">
        <f t="shared" si="3"/>
        <v>0.43837593646584544</v>
      </c>
      <c r="Y19" s="119"/>
    </row>
    <row r="20" spans="1:25" s="103" customFormat="1" ht="38.25" customHeight="1" x14ac:dyDescent="0.25">
      <c r="A20" s="256" t="s">
        <v>166</v>
      </c>
      <c r="B20" s="118">
        <f t="shared" si="4"/>
        <v>0.27288382263498839</v>
      </c>
      <c r="C20" s="118">
        <f t="shared" si="3"/>
        <v>0.28418294143220574</v>
      </c>
      <c r="D20" s="118">
        <f t="shared" si="3"/>
        <v>0.29416026591817784</v>
      </c>
      <c r="E20" s="118">
        <f t="shared" si="3"/>
        <v>0.29905033404488807</v>
      </c>
      <c r="F20" s="118">
        <f t="shared" si="3"/>
        <v>0.29770677283057345</v>
      </c>
      <c r="G20" s="118">
        <f t="shared" si="3"/>
        <v>0.29493909541260122</v>
      </c>
      <c r="H20" s="118">
        <f t="shared" si="3"/>
        <v>0.29237621603890651</v>
      </c>
      <c r="I20" s="118">
        <f t="shared" si="3"/>
        <v>0.28883876288626104</v>
      </c>
      <c r="J20" s="118">
        <f t="shared" si="3"/>
        <v>0.28831544481255467</v>
      </c>
      <c r="K20" s="118">
        <f t="shared" si="3"/>
        <v>0.28577178413027976</v>
      </c>
      <c r="L20" s="118">
        <f t="shared" si="3"/>
        <v>0.28572329193575297</v>
      </c>
      <c r="M20" s="118">
        <f t="shared" si="3"/>
        <v>0.28654700876399236</v>
      </c>
      <c r="N20" s="118">
        <f t="shared" si="3"/>
        <v>0.28396687264895615</v>
      </c>
      <c r="O20" s="118">
        <f t="shared" si="3"/>
        <v>0.28209708912081516</v>
      </c>
      <c r="P20" s="118">
        <f t="shared" si="3"/>
        <v>0.27840558130269372</v>
      </c>
      <c r="Q20" s="118">
        <f t="shared" si="3"/>
        <v>0.27347061416865598</v>
      </c>
      <c r="R20" s="118">
        <f t="shared" si="3"/>
        <v>0.27016761382241528</v>
      </c>
      <c r="S20" s="118">
        <f t="shared" si="3"/>
        <v>0.2703744904687771</v>
      </c>
      <c r="T20" s="118">
        <f t="shared" si="3"/>
        <v>0.27141424910143092</v>
      </c>
      <c r="U20" s="118">
        <f t="shared" si="3"/>
        <v>0.26998522441500172</v>
      </c>
      <c r="V20" s="118">
        <f t="shared" si="3"/>
        <v>0.27956003524727241</v>
      </c>
      <c r="W20" s="118">
        <f t="shared" si="3"/>
        <v>0.29049380859583562</v>
      </c>
      <c r="X20" s="118">
        <f t="shared" si="3"/>
        <v>0.30173255237662006</v>
      </c>
      <c r="Y20" s="119"/>
    </row>
    <row r="21" spans="1:25" s="103" customFormat="1" ht="38.25" customHeight="1" x14ac:dyDescent="0.25">
      <c r="A21" s="256" t="s">
        <v>54</v>
      </c>
      <c r="B21" s="118">
        <f t="shared" si="4"/>
        <v>8.7379705968482602E-2</v>
      </c>
      <c r="C21" s="118">
        <f t="shared" si="3"/>
        <v>8.3446932640687435E-2</v>
      </c>
      <c r="D21" s="118">
        <f t="shared" si="3"/>
        <v>8.0703316158586544E-2</v>
      </c>
      <c r="E21" s="118">
        <f t="shared" si="3"/>
        <v>8.0333324711059223E-2</v>
      </c>
      <c r="F21" s="118">
        <f t="shared" si="3"/>
        <v>8.7024752895913451E-2</v>
      </c>
      <c r="G21" s="118">
        <f t="shared" si="3"/>
        <v>9.2611745756812275E-2</v>
      </c>
      <c r="H21" s="118">
        <f t="shared" si="3"/>
        <v>9.7018787415121516E-2</v>
      </c>
      <c r="I21" s="118">
        <f t="shared" si="3"/>
        <v>0.10043075047803295</v>
      </c>
      <c r="J21" s="118">
        <f t="shared" si="3"/>
        <v>0.10446593985764323</v>
      </c>
      <c r="K21" s="118">
        <f t="shared" si="3"/>
        <v>0.10841984917608906</v>
      </c>
      <c r="L21" s="118">
        <f t="shared" si="3"/>
        <v>0.11296839411591496</v>
      </c>
      <c r="M21" s="118">
        <f t="shared" si="3"/>
        <v>0.11719353982723468</v>
      </c>
      <c r="N21" s="118">
        <f t="shared" si="3"/>
        <v>0.12069250466902984</v>
      </c>
      <c r="O21" s="118">
        <f t="shared" si="3"/>
        <v>0.1243971165050161</v>
      </c>
      <c r="P21" s="118">
        <f t="shared" si="3"/>
        <v>0.12891576439407773</v>
      </c>
      <c r="Q21" s="118">
        <f t="shared" si="3"/>
        <v>0.1331033047353182</v>
      </c>
      <c r="R21" s="118">
        <f t="shared" si="3"/>
        <v>0.1365759361381704</v>
      </c>
      <c r="S21" s="118">
        <f t="shared" si="3"/>
        <v>0.13907624420933407</v>
      </c>
      <c r="T21" s="118">
        <f t="shared" si="3"/>
        <v>0.14224262572316873</v>
      </c>
      <c r="U21" s="118">
        <f t="shared" si="3"/>
        <v>0.14349774264720588</v>
      </c>
      <c r="V21" s="118">
        <f t="shared" si="3"/>
        <v>0.14436520645963508</v>
      </c>
      <c r="W21" s="118">
        <f t="shared" si="3"/>
        <v>0.14416674513167535</v>
      </c>
      <c r="X21" s="118">
        <f t="shared" si="3"/>
        <v>0.14472113654628138</v>
      </c>
      <c r="Y21" s="119"/>
    </row>
    <row r="22" spans="1:25" s="103" customFormat="1" ht="17.25" customHeight="1" x14ac:dyDescent="0.2">
      <c r="A22" s="191" t="s">
        <v>120</v>
      </c>
      <c r="B22" s="192"/>
      <c r="C22" s="192"/>
      <c r="D22" s="192"/>
      <c r="E22" s="192"/>
      <c r="F22" s="192"/>
      <c r="G22" s="192"/>
      <c r="H22" s="192"/>
      <c r="I22" s="192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</row>
    <row r="23" spans="1:25" s="103" customFormat="1" ht="15" customHeight="1" x14ac:dyDescent="0.25">
      <c r="A23" s="198" t="s">
        <v>121</v>
      </c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19"/>
      <c r="O23" s="119"/>
      <c r="P23" s="119"/>
      <c r="Q23" s="119"/>
      <c r="R23" s="119"/>
      <c r="S23" s="119"/>
      <c r="T23" s="119"/>
      <c r="U23" s="119"/>
      <c r="V23" s="120"/>
    </row>
    <row r="24" spans="1:25" ht="10.5" customHeight="1" x14ac:dyDescent="0.2">
      <c r="A24" s="191" t="s">
        <v>122</v>
      </c>
      <c r="B24" s="192"/>
      <c r="C24" s="192"/>
      <c r="D24" s="192"/>
      <c r="E24" s="192"/>
      <c r="F24" s="192"/>
      <c r="G24" s="192"/>
      <c r="H24" s="192"/>
      <c r="I24" s="192"/>
      <c r="J24" s="102"/>
    </row>
    <row r="25" spans="1:25" x14ac:dyDescent="0.2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</row>
    <row r="28" spans="1:25" ht="15.75" customHeight="1" x14ac:dyDescent="0.2">
      <c r="A28" s="214" t="s">
        <v>167</v>
      </c>
      <c r="B28" s="214"/>
      <c r="C28" s="214"/>
      <c r="D28" s="214"/>
      <c r="E28" s="214"/>
      <c r="F28" s="214"/>
      <c r="G28" s="214"/>
      <c r="H28" s="214"/>
      <c r="I28" s="214"/>
      <c r="K28" s="195"/>
      <c r="L28" s="195"/>
      <c r="M28" s="195"/>
      <c r="N28" s="195"/>
      <c r="O28" s="195"/>
      <c r="P28" s="195"/>
      <c r="Q28" s="195"/>
      <c r="R28" s="195"/>
      <c r="S28" s="195"/>
    </row>
    <row r="29" spans="1:25" ht="16.5" customHeight="1" x14ac:dyDescent="0.2">
      <c r="A29" s="214"/>
      <c r="B29" s="214"/>
      <c r="C29" s="214"/>
      <c r="D29" s="214"/>
      <c r="E29" s="214"/>
      <c r="F29" s="214"/>
      <c r="G29" s="214"/>
      <c r="H29" s="214"/>
      <c r="I29" s="214"/>
      <c r="K29" s="195"/>
      <c r="L29" s="195"/>
      <c r="M29" s="195"/>
      <c r="N29" s="195"/>
      <c r="O29" s="195"/>
      <c r="P29" s="195"/>
      <c r="Q29" s="195"/>
      <c r="R29" s="195"/>
      <c r="S29" s="195"/>
    </row>
    <row r="35" ht="6" customHeight="1" x14ac:dyDescent="0.2"/>
    <row r="41" ht="6" customHeight="1" x14ac:dyDescent="0.2"/>
    <row r="47" ht="6" customHeight="1" x14ac:dyDescent="0.2"/>
    <row r="53" spans="1:19" ht="6" customHeight="1" x14ac:dyDescent="0.2"/>
    <row r="58" spans="1:19" ht="12" x14ac:dyDescent="0.2">
      <c r="A58" s="191" t="s">
        <v>120</v>
      </c>
      <c r="B58" s="192"/>
      <c r="C58" s="192"/>
      <c r="D58" s="192"/>
      <c r="E58" s="192"/>
      <c r="F58" s="192"/>
      <c r="G58" s="192"/>
      <c r="H58" s="192"/>
      <c r="I58" s="192"/>
      <c r="K58" s="191"/>
      <c r="L58" s="192"/>
      <c r="M58" s="192"/>
      <c r="N58" s="192"/>
      <c r="O58" s="192"/>
      <c r="P58" s="192"/>
      <c r="Q58" s="192"/>
      <c r="R58" s="192"/>
      <c r="S58" s="192"/>
    </row>
    <row r="59" spans="1:19" ht="26.25" customHeight="1" x14ac:dyDescent="0.2">
      <c r="A59" s="198" t="s">
        <v>121</v>
      </c>
      <c r="B59" s="198"/>
      <c r="C59" s="198"/>
      <c r="D59" s="198"/>
      <c r="E59" s="198"/>
      <c r="F59" s="198"/>
      <c r="G59" s="198"/>
      <c r="H59" s="198"/>
      <c r="I59" s="198"/>
      <c r="K59" s="198"/>
      <c r="L59" s="198"/>
      <c r="M59" s="198"/>
      <c r="N59" s="198"/>
      <c r="O59" s="198"/>
      <c r="P59" s="198"/>
      <c r="Q59" s="198"/>
      <c r="R59" s="198"/>
      <c r="S59" s="198"/>
    </row>
    <row r="60" spans="1:19" ht="12" x14ac:dyDescent="0.2">
      <c r="A60" s="191" t="s">
        <v>122</v>
      </c>
      <c r="B60" s="192"/>
      <c r="C60" s="192"/>
      <c r="D60" s="192"/>
      <c r="E60" s="192"/>
      <c r="F60" s="192"/>
      <c r="G60" s="192"/>
      <c r="H60" s="192"/>
      <c r="I60" s="192"/>
      <c r="K60" s="191"/>
      <c r="L60" s="192"/>
      <c r="M60" s="192"/>
      <c r="N60" s="192"/>
      <c r="O60" s="192"/>
      <c r="P60" s="192"/>
      <c r="Q60" s="192"/>
      <c r="R60" s="192"/>
      <c r="S60" s="192"/>
    </row>
    <row r="64" spans="1:19" ht="6" customHeight="1" x14ac:dyDescent="0.2"/>
    <row r="70" ht="6" customHeight="1" x14ac:dyDescent="0.2"/>
    <row r="76" ht="6" customHeight="1" x14ac:dyDescent="0.2"/>
    <row r="78" ht="6" customHeight="1" x14ac:dyDescent="0.2"/>
    <row r="80" ht="6" customHeight="1" x14ac:dyDescent="0.2"/>
    <row r="83" spans="1:7" ht="6" customHeight="1" x14ac:dyDescent="0.2"/>
    <row r="86" spans="1:7" ht="6" customHeight="1" x14ac:dyDescent="0.2"/>
    <row r="90" spans="1:7" x14ac:dyDescent="0.2">
      <c r="B90" s="257"/>
      <c r="C90" s="257"/>
      <c r="D90" s="258"/>
    </row>
    <row r="91" spans="1:7" x14ac:dyDescent="0.2">
      <c r="A91" s="259"/>
      <c r="B91" s="252"/>
      <c r="C91" s="252"/>
      <c r="D91" s="124"/>
    </row>
    <row r="92" spans="1:7" x14ac:dyDescent="0.2">
      <c r="A92" s="259"/>
      <c r="B92" s="252"/>
      <c r="C92" s="252"/>
      <c r="D92" s="125"/>
    </row>
    <row r="93" spans="1:7" x14ac:dyDescent="0.2">
      <c r="A93" s="259"/>
      <c r="B93" s="252"/>
      <c r="C93" s="252"/>
      <c r="D93" s="125"/>
      <c r="G93" s="260"/>
    </row>
    <row r="94" spans="1:7" x14ac:dyDescent="0.2">
      <c r="A94" s="259"/>
      <c r="B94" s="252"/>
      <c r="C94" s="261"/>
      <c r="D94" s="125"/>
      <c r="F94" s="101"/>
      <c r="G94" s="260"/>
    </row>
    <row r="95" spans="1:7" x14ac:dyDescent="0.2">
      <c r="A95" s="262"/>
      <c r="B95" s="252"/>
      <c r="C95" s="261"/>
      <c r="D95" s="125"/>
      <c r="F95" s="101"/>
      <c r="G95" s="260"/>
    </row>
    <row r="96" spans="1:7" x14ac:dyDescent="0.2">
      <c r="A96" s="259"/>
      <c r="B96" s="252"/>
      <c r="C96" s="261"/>
      <c r="D96" s="125"/>
      <c r="G96" s="260"/>
    </row>
    <row r="97" spans="1:7" x14ac:dyDescent="0.2">
      <c r="A97" s="259"/>
      <c r="B97" s="252"/>
      <c r="C97" s="252"/>
      <c r="D97" s="125"/>
      <c r="G97" s="260"/>
    </row>
    <row r="98" spans="1:7" x14ac:dyDescent="0.2">
      <c r="A98" s="259"/>
      <c r="B98" s="252"/>
      <c r="C98" s="252"/>
      <c r="D98" s="125"/>
    </row>
    <row r="99" spans="1:7" x14ac:dyDescent="0.2">
      <c r="A99" s="259"/>
      <c r="B99" s="252"/>
      <c r="C99" s="252"/>
      <c r="D99" s="125"/>
      <c r="E99" s="101"/>
      <c r="F99" s="101"/>
    </row>
    <row r="100" spans="1:7" x14ac:dyDescent="0.2">
      <c r="A100" s="259"/>
      <c r="B100" s="252"/>
      <c r="C100" s="252"/>
      <c r="D100" s="125"/>
      <c r="E100" s="124"/>
      <c r="F100" s="124"/>
    </row>
    <row r="101" spans="1:7" x14ac:dyDescent="0.2">
      <c r="A101" s="259"/>
      <c r="B101" s="252"/>
      <c r="C101" s="252"/>
      <c r="D101" s="125"/>
    </row>
    <row r="102" spans="1:7" x14ac:dyDescent="0.2">
      <c r="B102" s="101"/>
      <c r="C102" s="101"/>
      <c r="F102" s="101"/>
    </row>
    <row r="105" spans="1:7" x14ac:dyDescent="0.2">
      <c r="B105" s="101"/>
    </row>
  </sheetData>
  <mergeCells count="5">
    <mergeCell ref="Z2:AA2"/>
    <mergeCell ref="A23:M23"/>
    <mergeCell ref="A28:I29"/>
    <mergeCell ref="A59:I59"/>
    <mergeCell ref="K59:S59"/>
  </mergeCells>
  <printOptions horizontalCentered="1" verticalCentered="1" gridLinesSet="0"/>
  <pageMargins left="0" right="0" top="0.78740157480314965" bottom="0.39370078740157483" header="0.51181102362204722" footer="0.51181102362204722"/>
  <pageSetup paperSize="9" scale="140" orientation="landscape" verticalDpi="4294967292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c8ed0d54-54d7-4498-9042-bf1d68447b7b}" enabled="1" method="Privileged" siteId="{7512341a-42c3-44bb-beee-e013048f124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5</vt:i4>
      </vt:variant>
    </vt:vector>
  </HeadingPairs>
  <TitlesOfParts>
    <vt:vector size="13" baseType="lpstr">
      <vt:lpstr>Pyramide retraités</vt:lpstr>
      <vt:lpstr>Retraités par tranche d'âge</vt:lpstr>
      <vt:lpstr>Retraités par droit et tr. âge</vt:lpstr>
      <vt:lpstr>Pyramide résidents France</vt:lpstr>
      <vt:lpstr>Retraités résidant en France</vt:lpstr>
      <vt:lpstr>Évolution de l'âge moyen</vt:lpstr>
      <vt:lpstr>Evol tranche d'âge quinquénal</vt:lpstr>
      <vt:lpstr>Evol tranche d'âge quinquénal 2</vt:lpstr>
      <vt:lpstr>'Pyramide résidents France'!_ftnref1</vt:lpstr>
      <vt:lpstr>'Evol tranche d''âge quinquénal'!âge</vt:lpstr>
      <vt:lpstr>'Evol tranche d''âge quinquénal 2'!âge</vt:lpstr>
      <vt:lpstr>'Evol tranche d''âge quinquénal'!Zone_d_impression</vt:lpstr>
      <vt:lpstr>'Evol tranche d''âge quinquénal 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Z019546</dc:creator>
  <cp:lastModifiedBy>BELLAVOINE-GAESSLER Christine</cp:lastModifiedBy>
  <cp:lastPrinted>2022-09-05T12:42:23Z</cp:lastPrinted>
  <dcterms:created xsi:type="dcterms:W3CDTF">2022-05-10T10:07:09Z</dcterms:created>
  <dcterms:modified xsi:type="dcterms:W3CDTF">2024-02-08T12:57:02Z</dcterms:modified>
</cp:coreProperties>
</file>