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N:\DSPR\PSN\RECUEIL\Recueil données 2022\T1_RETRAITES\Tableaux PJ du recueil\"/>
    </mc:Choice>
  </mc:AlternateContent>
  <xr:revisionPtr revIDLastSave="0" documentId="13_ncr:101_{B4A3F062-2C45-41EE-B964-A89E33BB1435}" xr6:coauthVersionLast="47" xr6:coauthVersionMax="47" xr10:uidLastSave="{00000000-0000-0000-0000-000000000000}"/>
  <bookViews>
    <workbookView xWindow="-28920" yWindow="-2715" windowWidth="29040" windowHeight="15840" tabRatio="701" xr2:uid="{3C47E2DA-1166-42BA-BB52-BE1AC11F9270}"/>
  </bookViews>
  <sheets>
    <sheet name="Evolution depuis 2001" sheetId="1" r:id="rId1"/>
    <sheet name="Retraités résidant France" sheetId="2" r:id="rId2"/>
    <sheet name="Pyramide résidents France" sheetId="3" r:id="rId3"/>
    <sheet name="Retraités tous régimes" sheetId="13" r:id="rId4"/>
    <sheet name="Retraités par tr. âge" sheetId="4" r:id="rId5"/>
    <sheet name="Pyramide retraités" sheetId="6" r:id="rId6"/>
    <sheet name="Tableaux par droit et tr. âge" sheetId="5" r:id="rId7"/>
    <sheet name="Évolution de l'âge moyen" sheetId="8" r:id="rId8"/>
    <sheet name="Évol. de l'âge moyen par sexe" sheetId="12" r:id="rId9"/>
    <sheet name="Evol tranche d'âge quinquénal" sheetId="9" r:id="rId10"/>
    <sheet name="Evol tranche d'âge quinquénal 2" sheetId="10" r:id="rId11"/>
  </sheets>
  <definedNames>
    <definedName name="_col1" localSheetId="9">'Evol tranche d''âge quinquénal'!#REF!</definedName>
    <definedName name="_col1" localSheetId="10">'Evol tranche d''âge quinquénal 2'!#REF!</definedName>
    <definedName name="_xlnm._FilterDatabase" localSheetId="8" hidden="1">'Évol. de l''âge moyen par sexe'!$A$1:$D$50</definedName>
    <definedName name="_xlnm._FilterDatabase" localSheetId="7" hidden="1">'Évolution de l''âge moyen'!$A$1:$D$50</definedName>
    <definedName name="_xlnm._FilterDatabase" localSheetId="2" hidden="1">'Pyramide résidents France'!$A$1:$E$103</definedName>
    <definedName name="_xlnm._FilterDatabase" localSheetId="5" hidden="1">'Pyramide retraités'!$A$2:$G$59</definedName>
    <definedName name="_ftn1" localSheetId="4">'Retraités par tr. âge'!#REF!</definedName>
    <definedName name="_ftnref1" localSheetId="2">'Pyramide résidents France'!$A$107</definedName>
    <definedName name="_ftnref1" localSheetId="4">'Retraités par tr. âge'!#REF!</definedName>
    <definedName name="âge" localSheetId="9">'Evol tranche d''âge quinquénal'!$A$3:$A$22</definedName>
    <definedName name="âge" localSheetId="10">'Evol tranche d''âge quinquénal 2'!$A$3:$A$15</definedName>
    <definedName name="_xlnm.Print_Area" localSheetId="9">'Evol tranche d''âge quinquénal'!$A$2:$D$23</definedName>
    <definedName name="_xlnm.Print_Area" localSheetId="10">'Evol tranche d''âge quinquénal 2'!$A$2:$D$16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1" l="1"/>
  <c r="S5" i="1"/>
  <c r="T5" i="1"/>
  <c r="R6" i="1"/>
  <c r="S6" i="1"/>
  <c r="T6" i="1"/>
  <c r="R7" i="1"/>
  <c r="S7" i="1"/>
  <c r="T7" i="1"/>
  <c r="R8" i="1"/>
  <c r="S8" i="1"/>
  <c r="T8" i="1"/>
  <c r="R9" i="1"/>
  <c r="S9" i="1"/>
  <c r="T9" i="1"/>
  <c r="R10" i="1"/>
  <c r="S10" i="1"/>
  <c r="T10" i="1"/>
  <c r="R11" i="1"/>
  <c r="S11" i="1"/>
  <c r="T11" i="1"/>
  <c r="R12" i="1"/>
  <c r="S12" i="1"/>
  <c r="T12" i="1"/>
  <c r="R13" i="1"/>
  <c r="S13" i="1"/>
  <c r="T13" i="1"/>
  <c r="R14" i="1"/>
  <c r="S14" i="1"/>
  <c r="T14" i="1"/>
  <c r="R15" i="1"/>
  <c r="S15" i="1"/>
  <c r="T15" i="1"/>
  <c r="R16" i="1"/>
  <c r="S16" i="1"/>
  <c r="T16" i="1"/>
  <c r="R17" i="1"/>
  <c r="S17" i="1"/>
  <c r="T17" i="1"/>
  <c r="R18" i="1"/>
  <c r="S18" i="1"/>
  <c r="T18" i="1"/>
  <c r="R19" i="1"/>
  <c r="S19" i="1"/>
  <c r="T19" i="1"/>
  <c r="R20" i="1"/>
  <c r="S20" i="1"/>
  <c r="T20" i="1"/>
  <c r="R21" i="1"/>
  <c r="S21" i="1"/>
  <c r="T21" i="1"/>
  <c r="R24" i="1"/>
  <c r="S24" i="1"/>
  <c r="T24" i="1"/>
  <c r="R25" i="1"/>
  <c r="S25" i="1"/>
  <c r="T25" i="1"/>
  <c r="R26" i="1"/>
  <c r="S26" i="1"/>
  <c r="T26" i="1"/>
  <c r="S4" i="1"/>
  <c r="T4" i="1"/>
  <c r="R4" i="1"/>
  <c r="B27" i="1"/>
  <c r="C6" i="13"/>
  <c r="D6" i="13"/>
  <c r="E6" i="13"/>
  <c r="B6" i="13"/>
  <c r="B11" i="10"/>
  <c r="B15" i="10" s="1"/>
  <c r="Z6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B20" i="10"/>
  <c r="B21" i="10"/>
  <c r="B25" i="9"/>
  <c r="Z8" i="10"/>
  <c r="Z9" i="10"/>
  <c r="Y7" i="10"/>
  <c r="Y8" i="10"/>
  <c r="Y9" i="10"/>
  <c r="Y6" i="10"/>
  <c r="Z7" i="10"/>
  <c r="F11" i="10"/>
  <c r="G11" i="10"/>
  <c r="G15" i="10" s="1"/>
  <c r="K11" i="10"/>
  <c r="K15" i="10" s="1"/>
  <c r="N11" i="10"/>
  <c r="O11" i="10"/>
  <c r="O15" i="10" s="1"/>
  <c r="V11" i="10"/>
  <c r="J11" i="10"/>
  <c r="R11" i="10"/>
  <c r="S11" i="10"/>
  <c r="S15" i="10" s="1"/>
  <c r="U11" i="10"/>
  <c r="T11" i="10"/>
  <c r="Q11" i="10"/>
  <c r="P11" i="10"/>
  <c r="P15" i="10" s="1"/>
  <c r="M11" i="10"/>
  <c r="L11" i="10"/>
  <c r="I11" i="10"/>
  <c r="H11" i="10"/>
  <c r="H15" i="10" s="1"/>
  <c r="E11" i="10"/>
  <c r="D11" i="10"/>
  <c r="C11" i="10"/>
  <c r="C15" i="10" s="1"/>
  <c r="W27" i="9"/>
  <c r="T27" i="9"/>
  <c r="Q27" i="9"/>
  <c r="P27" i="9"/>
  <c r="M27" i="9"/>
  <c r="L27" i="9"/>
  <c r="I27" i="9"/>
  <c r="H27" i="9"/>
  <c r="E27" i="9"/>
  <c r="D27" i="9"/>
  <c r="W26" i="9"/>
  <c r="V26" i="9"/>
  <c r="U26" i="9"/>
  <c r="R26" i="9"/>
  <c r="Q26" i="9"/>
  <c r="N26" i="9"/>
  <c r="M26" i="9"/>
  <c r="J26" i="9"/>
  <c r="I26" i="9"/>
  <c r="F26" i="9"/>
  <c r="E26" i="9"/>
  <c r="B26" i="9"/>
  <c r="W25" i="9"/>
  <c r="U25" i="9"/>
  <c r="T25" i="9"/>
  <c r="Q25" i="9"/>
  <c r="P25" i="9"/>
  <c r="M25" i="9"/>
  <c r="L25" i="9"/>
  <c r="I25" i="9"/>
  <c r="H25" i="9"/>
  <c r="E25" i="9"/>
  <c r="D25" i="9"/>
  <c r="V22" i="9"/>
  <c r="U22" i="9"/>
  <c r="R22" i="9"/>
  <c r="Q22" i="9"/>
  <c r="N22" i="9"/>
  <c r="M22" i="9"/>
  <c r="J22" i="9"/>
  <c r="I22" i="9"/>
  <c r="F22" i="9"/>
  <c r="E22" i="9"/>
  <c r="B22" i="9"/>
  <c r="V18" i="9"/>
  <c r="V27" i="9" s="1"/>
  <c r="U18" i="9"/>
  <c r="U27" i="9" s="1"/>
  <c r="T18" i="9"/>
  <c r="T22" i="9" s="1"/>
  <c r="S18" i="9"/>
  <c r="S27" i="9" s="1"/>
  <c r="R18" i="9"/>
  <c r="R27" i="9" s="1"/>
  <c r="Q18" i="9"/>
  <c r="P18" i="9"/>
  <c r="P22" i="9" s="1"/>
  <c r="O18" i="9"/>
  <c r="O27" i="9" s="1"/>
  <c r="N18" i="9"/>
  <c r="N27" i="9" s="1"/>
  <c r="M18" i="9"/>
  <c r="L18" i="9"/>
  <c r="L22" i="9" s="1"/>
  <c r="K18" i="9"/>
  <c r="K27" i="9" s="1"/>
  <c r="J18" i="9"/>
  <c r="J27" i="9" s="1"/>
  <c r="I18" i="9"/>
  <c r="H18" i="9"/>
  <c r="H22" i="9" s="1"/>
  <c r="G18" i="9"/>
  <c r="G27" i="9" s="1"/>
  <c r="F18" i="9"/>
  <c r="F27" i="9" s="1"/>
  <c r="E18" i="9"/>
  <c r="D18" i="9"/>
  <c r="D22" i="9" s="1"/>
  <c r="C18" i="9"/>
  <c r="C27" i="9" s="1"/>
  <c r="B18" i="9"/>
  <c r="B27" i="9" s="1"/>
  <c r="Z16" i="9"/>
  <c r="Z15" i="9"/>
  <c r="Z14" i="9"/>
  <c r="Z13" i="9"/>
  <c r="Z12" i="9"/>
  <c r="Z11" i="9"/>
  <c r="Z10" i="9"/>
  <c r="Z9" i="9"/>
  <c r="Z8" i="9"/>
  <c r="Z7" i="9"/>
  <c r="B19" i="10" l="1"/>
  <c r="B18" i="10"/>
  <c r="Z11" i="10"/>
  <c r="T15" i="10"/>
  <c r="D15" i="10"/>
  <c r="L15" i="10"/>
  <c r="I15" i="10"/>
  <c r="Q15" i="10"/>
  <c r="E15" i="10"/>
  <c r="M15" i="10"/>
  <c r="U15" i="10"/>
  <c r="F15" i="10"/>
  <c r="J15" i="10"/>
  <c r="N15" i="10"/>
  <c r="R15" i="10"/>
  <c r="V15" i="10"/>
  <c r="C26" i="9"/>
  <c r="G26" i="9"/>
  <c r="K26" i="9"/>
  <c r="O26" i="9"/>
  <c r="S26" i="9"/>
  <c r="C22" i="9"/>
  <c r="G22" i="9"/>
  <c r="K22" i="9"/>
  <c r="O22" i="9"/>
  <c r="S22" i="9"/>
  <c r="F25" i="9"/>
  <c r="J25" i="9"/>
  <c r="N25" i="9"/>
  <c r="R25" i="9"/>
  <c r="V25" i="9"/>
  <c r="D26" i="9"/>
  <c r="H26" i="9"/>
  <c r="L26" i="9"/>
  <c r="P26" i="9"/>
  <c r="T26" i="9"/>
  <c r="Z18" i="9"/>
  <c r="C25" i="9"/>
  <c r="G25" i="9"/>
  <c r="K25" i="9"/>
  <c r="O25" i="9"/>
  <c r="S25" i="9"/>
  <c r="D9" i="2" l="1"/>
  <c r="C27" i="1"/>
  <c r="H77" i="3" l="1"/>
  <c r="D60" i="6"/>
  <c r="T10" i="5"/>
  <c r="R10" i="5"/>
  <c r="T9" i="5"/>
  <c r="R9" i="5"/>
  <c r="V9" i="5" s="1"/>
  <c r="L9" i="5"/>
  <c r="J9" i="5"/>
  <c r="D9" i="5"/>
  <c r="B9" i="5"/>
  <c r="F9" i="5" s="1"/>
  <c r="T8" i="5"/>
  <c r="R8" i="5"/>
  <c r="V8" i="5" s="1"/>
  <c r="L8" i="5"/>
  <c r="J8" i="5"/>
  <c r="D8" i="5"/>
  <c r="B8" i="5"/>
  <c r="T7" i="5"/>
  <c r="R7" i="5"/>
  <c r="T6" i="5"/>
  <c r="R6" i="5"/>
  <c r="L6" i="5"/>
  <c r="J6" i="5"/>
  <c r="D6" i="5"/>
  <c r="B6" i="5"/>
  <c r="F6" i="5" s="1"/>
  <c r="T5" i="5"/>
  <c r="R5" i="5"/>
  <c r="L5" i="5"/>
  <c r="J5" i="5"/>
  <c r="D5" i="5"/>
  <c r="B5" i="5"/>
  <c r="T4" i="5"/>
  <c r="R4" i="5"/>
  <c r="V4" i="5" s="1"/>
  <c r="L4" i="5"/>
  <c r="J4" i="5"/>
  <c r="D4" i="5"/>
  <c r="B4" i="5"/>
  <c r="G60" i="6"/>
  <c r="F60" i="6"/>
  <c r="E60" i="6"/>
  <c r="C60" i="6"/>
  <c r="B60" i="6"/>
  <c r="X17" i="6"/>
  <c r="W17" i="6"/>
  <c r="X16" i="6"/>
  <c r="W16" i="6"/>
  <c r="Y16" i="6" s="1"/>
  <c r="X15" i="6"/>
  <c r="W15" i="6"/>
  <c r="X14" i="6"/>
  <c r="W14" i="6"/>
  <c r="Y14" i="6" s="1"/>
  <c r="X13" i="6"/>
  <c r="W13" i="6"/>
  <c r="X12" i="6"/>
  <c r="W12" i="6"/>
  <c r="Y12" i="6" s="1"/>
  <c r="X11" i="6"/>
  <c r="W11" i="6"/>
  <c r="X10" i="6"/>
  <c r="W10" i="6"/>
  <c r="Y10" i="6" s="1"/>
  <c r="X9" i="6"/>
  <c r="W9" i="6"/>
  <c r="Y9" i="6" s="1"/>
  <c r="X8" i="6"/>
  <c r="W8" i="6"/>
  <c r="X7" i="6"/>
  <c r="W7" i="6"/>
  <c r="D6" i="4"/>
  <c r="B6" i="4"/>
  <c r="D5" i="4"/>
  <c r="B5" i="4"/>
  <c r="F5" i="4" s="1"/>
  <c r="D4" i="4"/>
  <c r="B4" i="4"/>
  <c r="F4" i="4" s="1"/>
  <c r="D3" i="4"/>
  <c r="B3" i="4"/>
  <c r="E105" i="3"/>
  <c r="D105" i="3"/>
  <c r="C8" i="2" s="1"/>
  <c r="C105" i="3"/>
  <c r="B105" i="3"/>
  <c r="C14" i="2"/>
  <c r="B14" i="2"/>
  <c r="C13" i="2"/>
  <c r="B13" i="2"/>
  <c r="C11" i="2"/>
  <c r="B11" i="2"/>
  <c r="C10" i="2"/>
  <c r="B10" i="2"/>
  <c r="B8" i="2"/>
  <c r="C7" i="2"/>
  <c r="B7" i="2"/>
  <c r="D26" i="1"/>
  <c r="F26" i="1" s="1"/>
  <c r="D25" i="1"/>
  <c r="F25" i="1" s="1"/>
  <c r="D24" i="1"/>
  <c r="F24" i="1" s="1"/>
  <c r="F23" i="1"/>
  <c r="D23" i="1"/>
  <c r="E23" i="1" s="1"/>
  <c r="F21" i="1"/>
  <c r="D21" i="1"/>
  <c r="E21" i="1" s="1"/>
  <c r="D20" i="1"/>
  <c r="F20" i="1" s="1"/>
  <c r="D19" i="1"/>
  <c r="F19" i="1" s="1"/>
  <c r="D18" i="1"/>
  <c r="E18" i="1" s="1"/>
  <c r="E17" i="1"/>
  <c r="D17" i="1"/>
  <c r="F17" i="1" s="1"/>
  <c r="D16" i="1"/>
  <c r="F16" i="1" s="1"/>
  <c r="D15" i="1"/>
  <c r="F15" i="1" s="1"/>
  <c r="F14" i="1"/>
  <c r="D14" i="1"/>
  <c r="E14" i="1" s="1"/>
  <c r="D13" i="1"/>
  <c r="F13" i="1" s="1"/>
  <c r="D12" i="1"/>
  <c r="F12" i="1" s="1"/>
  <c r="D11" i="1"/>
  <c r="F11" i="1" s="1"/>
  <c r="D10" i="1"/>
  <c r="E10" i="1" s="1"/>
  <c r="E9" i="1"/>
  <c r="D9" i="1"/>
  <c r="F9" i="1" s="1"/>
  <c r="D8" i="1"/>
  <c r="F8" i="1" s="1"/>
  <c r="D7" i="1"/>
  <c r="F7" i="1" s="1"/>
  <c r="F6" i="1"/>
  <c r="D6" i="1"/>
  <c r="E6" i="1" s="1"/>
  <c r="F5" i="1"/>
  <c r="D5" i="1"/>
  <c r="E5" i="1" s="1"/>
  <c r="D4" i="1"/>
  <c r="F4" i="1" s="1"/>
  <c r="D3" i="1"/>
  <c r="F3" i="1" s="1"/>
  <c r="V5" i="5" l="1"/>
  <c r="F10" i="1"/>
  <c r="E13" i="1"/>
  <c r="E26" i="1"/>
  <c r="F18" i="1"/>
  <c r="E4" i="1"/>
  <c r="E8" i="1"/>
  <c r="E12" i="1"/>
  <c r="E16" i="1"/>
  <c r="E20" i="1"/>
  <c r="E25" i="1"/>
  <c r="E3" i="1"/>
  <c r="E7" i="1"/>
  <c r="E11" i="1"/>
  <c r="E15" i="1"/>
  <c r="E19" i="1"/>
  <c r="E24" i="1"/>
  <c r="D27" i="1"/>
  <c r="Y8" i="6"/>
  <c r="N8" i="5"/>
  <c r="D7" i="5"/>
  <c r="Y15" i="6"/>
  <c r="F5" i="5"/>
  <c r="F3" i="4"/>
  <c r="J7" i="5"/>
  <c r="N5" i="5"/>
  <c r="L7" i="5"/>
  <c r="V6" i="5"/>
  <c r="F8" i="5"/>
  <c r="Y7" i="6"/>
  <c r="B7" i="4"/>
  <c r="Y11" i="6"/>
  <c r="Y13" i="6"/>
  <c r="B7" i="5"/>
  <c r="N4" i="5"/>
  <c r="N6" i="5"/>
  <c r="V7" i="5"/>
  <c r="X19" i="6"/>
  <c r="W19" i="6"/>
  <c r="F4" i="5"/>
  <c r="D10" i="5"/>
  <c r="D7" i="4"/>
  <c r="E4" i="4" s="1"/>
  <c r="J10" i="5"/>
  <c r="T11" i="5"/>
  <c r="U5" i="5" s="1"/>
  <c r="Y17" i="6"/>
  <c r="L10" i="5"/>
  <c r="R11" i="5"/>
  <c r="S10" i="5" s="1"/>
  <c r="D11" i="5"/>
  <c r="E10" i="5" s="1"/>
  <c r="C7" i="4"/>
  <c r="C5" i="4"/>
  <c r="C3" i="4"/>
  <c r="C4" i="4"/>
  <c r="F6" i="4"/>
  <c r="E5" i="4"/>
  <c r="C6" i="4"/>
  <c r="N9" i="5"/>
  <c r="B10" i="5"/>
  <c r="V10" i="5"/>
  <c r="C12" i="2"/>
  <c r="B12" i="2"/>
  <c r="B15" i="2"/>
  <c r="D7" i="2"/>
  <c r="D13" i="2"/>
  <c r="D11" i="2"/>
  <c r="D10" i="2"/>
  <c r="B9" i="2"/>
  <c r="C15" i="2"/>
  <c r="D8" i="2"/>
  <c r="C9" i="2"/>
  <c r="D14" i="2"/>
  <c r="F7" i="5" l="1"/>
  <c r="S9" i="5"/>
  <c r="S4" i="5"/>
  <c r="S11" i="5"/>
  <c r="S5" i="5"/>
  <c r="S8" i="5"/>
  <c r="U4" i="5"/>
  <c r="L11" i="5"/>
  <c r="M10" i="5" s="1"/>
  <c r="S6" i="5"/>
  <c r="S7" i="5"/>
  <c r="U7" i="5"/>
  <c r="E3" i="4"/>
  <c r="Y19" i="6"/>
  <c r="E7" i="4"/>
  <c r="N10" i="5"/>
  <c r="J11" i="5"/>
  <c r="K9" i="5" s="1"/>
  <c r="N7" i="5"/>
  <c r="V11" i="5"/>
  <c r="U6" i="5"/>
  <c r="U9" i="5"/>
  <c r="U8" i="5"/>
  <c r="U11" i="5"/>
  <c r="E6" i="4"/>
  <c r="U10" i="5"/>
  <c r="F7" i="4"/>
  <c r="G6" i="4" s="1"/>
  <c r="E5" i="5"/>
  <c r="E11" i="5"/>
  <c r="E9" i="5"/>
  <c r="E7" i="5"/>
  <c r="E8" i="5"/>
  <c r="E6" i="5"/>
  <c r="E4" i="5"/>
  <c r="B11" i="5"/>
  <c r="C10" i="5" s="1"/>
  <c r="F10" i="5"/>
  <c r="M6" i="5"/>
  <c r="W8" i="5"/>
  <c r="W6" i="5"/>
  <c r="W5" i="5"/>
  <c r="N11" i="5"/>
  <c r="D15" i="2"/>
  <c r="D12" i="2"/>
  <c r="K5" i="5" l="1"/>
  <c r="M8" i="5"/>
  <c r="K11" i="5"/>
  <c r="M5" i="5"/>
  <c r="K4" i="5"/>
  <c r="M7" i="5"/>
  <c r="K7" i="5"/>
  <c r="M4" i="5"/>
  <c r="K6" i="5"/>
  <c r="M9" i="5"/>
  <c r="K8" i="5"/>
  <c r="M11" i="5"/>
  <c r="O9" i="5"/>
  <c r="W11" i="5"/>
  <c r="W7" i="5"/>
  <c r="W9" i="5"/>
  <c r="K10" i="5"/>
  <c r="W4" i="5"/>
  <c r="W10" i="5"/>
  <c r="F11" i="5"/>
  <c r="C4" i="5"/>
  <c r="C8" i="5"/>
  <c r="C6" i="5"/>
  <c r="C11" i="5"/>
  <c r="C9" i="5"/>
  <c r="C7" i="5"/>
  <c r="C5" i="5"/>
  <c r="O11" i="5"/>
  <c r="O7" i="5"/>
  <c r="O5" i="5"/>
  <c r="O8" i="5"/>
  <c r="O6" i="5"/>
  <c r="O4" i="5"/>
  <c r="O10" i="5"/>
  <c r="G7" i="4"/>
  <c r="G5" i="4"/>
  <c r="G3" i="4"/>
  <c r="G4" i="4"/>
  <c r="G8" i="5" l="1"/>
  <c r="G6" i="5"/>
  <c r="G4" i="5"/>
  <c r="G11" i="5"/>
  <c r="G7" i="5"/>
  <c r="G5" i="5"/>
  <c r="G9" i="5"/>
  <c r="G10" i="5"/>
</calcChain>
</file>

<file path=xl/sharedStrings.xml><?xml version="1.0" encoding="utf-8"?>
<sst xmlns="http://schemas.openxmlformats.org/spreadsheetml/2006/main" count="377" uniqueCount="185">
  <si>
    <t>Hommes</t>
  </si>
  <si>
    <t>Femmes</t>
  </si>
  <si>
    <t>Ensemble</t>
  </si>
  <si>
    <t>% du total H</t>
  </si>
  <si>
    <t>% du total F</t>
  </si>
  <si>
    <t>2019*</t>
  </si>
  <si>
    <t>Évolution du nombre de retraités du régime général au 31 décembre</t>
  </si>
  <si>
    <t>Part dans la population française</t>
  </si>
  <si>
    <t xml:space="preserve">Part dans la population française de 62 ans et plus </t>
  </si>
  <si>
    <t xml:space="preserve">Part dans la population française de 75 ans et plus </t>
  </si>
  <si>
    <t>Pyramide des âges des retraités du régime général au sein de la population française</t>
  </si>
  <si>
    <t>Âge</t>
  </si>
  <si>
    <t>%</t>
  </si>
  <si>
    <t>Moins de 67 ans</t>
  </si>
  <si>
    <t>67-74 ans</t>
  </si>
  <si>
    <t>75-84 ans</t>
  </si>
  <si>
    <t>85 ans ou plus</t>
  </si>
  <si>
    <t>Âge moyen</t>
  </si>
  <si>
    <t>75,3 ans</t>
  </si>
  <si>
    <t>74,7 ans</t>
  </si>
  <si>
    <t>Effectif</t>
  </si>
  <si>
    <t>Moins de 62 ans</t>
  </si>
  <si>
    <t>Moins de 55 ans</t>
  </si>
  <si>
    <t>62 à 64 ans</t>
  </si>
  <si>
    <t>55 à 64 ans</t>
  </si>
  <si>
    <t xml:space="preserve">65 à 66 ans </t>
  </si>
  <si>
    <t xml:space="preserve">65 à 74 ans </t>
  </si>
  <si>
    <t>Ensemble des moins de 67 ans</t>
  </si>
  <si>
    <t>75 à 84 ans</t>
  </si>
  <si>
    <t>67 à 74 ans</t>
  </si>
  <si>
    <t xml:space="preserve">85 à 94 ans </t>
  </si>
  <si>
    <t xml:space="preserve">75 ans et plus </t>
  </si>
  <si>
    <t>95 à 104 ans</t>
  </si>
  <si>
    <t>Ensemble des 67 ans et plus</t>
  </si>
  <si>
    <t>105 et plus</t>
  </si>
  <si>
    <t xml:space="preserve">Ensemble des retraités de droit direct </t>
  </si>
  <si>
    <t>Ensemble des retraités de droit dérivé servi seul</t>
  </si>
  <si>
    <t>Ensemble des droits dérivés</t>
  </si>
  <si>
    <t>75,4 ans</t>
  </si>
  <si>
    <t>76,8 ans</t>
  </si>
  <si>
    <t>Droits dérivés servis seuls</t>
  </si>
  <si>
    <t>Droits directs servis accompagnés d'un droit dérivé</t>
  </si>
  <si>
    <t>Droits directs servis seuls</t>
  </si>
  <si>
    <t>Total</t>
  </si>
  <si>
    <t>Non ventilables</t>
  </si>
  <si>
    <t>Sous-total</t>
  </si>
  <si>
    <t>100 ans et +</t>
  </si>
  <si>
    <t>95 à 99 ans</t>
  </si>
  <si>
    <t>90 à 94 ans</t>
  </si>
  <si>
    <t>85 à 89 ans</t>
  </si>
  <si>
    <t>80 à 84 ans</t>
  </si>
  <si>
    <t>75 à 79 ans</t>
  </si>
  <si>
    <t>70 à 74 ans</t>
  </si>
  <si>
    <t>65 à 69 ans</t>
  </si>
  <si>
    <t>60 à 64 ans</t>
  </si>
  <si>
    <t>55 à 59 ans</t>
  </si>
  <si>
    <t>51 à 54 ans</t>
  </si>
  <si>
    <t>des droits</t>
  </si>
  <si>
    <t>Groupes
d'âge</t>
  </si>
  <si>
    <t>RÉPARTITION PAR GROUPE D'ÂGE DES RETRAITÉS DU RÉGIME GÉNÉRAL AU 31 DÉCEMBRE</t>
  </si>
  <si>
    <t>% de retraités âgés de 75 ans et plus</t>
  </si>
  <si>
    <t>% de retraités âgés de 85 ans et plus</t>
  </si>
  <si>
    <t>% de retraités âgés de 95 ans et plus</t>
  </si>
  <si>
    <t>Évolution de l'âge moyen des retraités du régime général au 31 décembre</t>
  </si>
  <si>
    <t>Année</t>
  </si>
  <si>
    <t>Droits directs</t>
  </si>
  <si>
    <t>Droits dérivés seuls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</si>
  <si>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</si>
  <si>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</si>
  <si>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</si>
  <si>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</si>
  <si>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</si>
  <si>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</si>
  <si>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</si>
  <si>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</si>
  <si>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</si>
  <si>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</si>
  <si>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</si>
  <si>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</si>
  <si>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</si>
  <si>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</si>
  <si>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</si>
  <si>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</si>
  <si>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</si>
  <si>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</si>
  <si>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</si>
  <si>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</si>
  <si>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</si>
  <si>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</si>
  <si>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</si>
  <si>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</si>
  <si>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</si>
  <si>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</si>
  <si>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</si>
  <si>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</si>
  <si>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</si>
  <si>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</si>
  <si>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</si>
  <si>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</si>
  <si>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</si>
  <si>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</si>
  <si>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</si>
  <si>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</si>
  <si>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</si>
  <si>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</si>
  <si>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</si>
  <si>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</si>
  <si>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</si>
  <si>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</si>
  <si>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</si>
  <si>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</si>
  <si>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Ensemble des droits</t>
  </si>
  <si>
    <t>Évolution de l’âge moyen des retraités du régime général au 31 décembre</t>
  </si>
  <si>
    <t xml:space="preserve">Évolution de la répartition des retraités du régime général au 31 décembre
 par tranche d'âge quinquennale (tous droits confondus) </t>
  </si>
  <si>
    <t>2020*</t>
  </si>
  <si>
    <t>73,9 ans</t>
  </si>
  <si>
    <t>74,8 ans</t>
  </si>
  <si>
    <t>Répartition des droits dérivés servis seuls au régime général
 au 31 décembre 2022</t>
  </si>
  <si>
    <t>Répartition des droits directs servis au régime général par tranches d’âge 
au 31 décembre 2022</t>
  </si>
  <si>
    <t>76,9 ans</t>
  </si>
  <si>
    <t>78,6 ans</t>
  </si>
  <si>
    <t>79,8 ans</t>
  </si>
  <si>
    <t>79,7 ans</t>
  </si>
  <si>
    <t>Hommes et femmes</t>
  </si>
  <si>
    <t>Pyramide des âges des retraités du régime général par type de droit
 au 31 décembre 2022</t>
  </si>
  <si>
    <t>Répartition par tranche d'âge des retraités du régime général
 au 31 décembre 2022</t>
  </si>
  <si>
    <t>Retraités du régime général résidant en France au sein de la population Française au 31 décembre 2022</t>
  </si>
  <si>
    <t>Évolution sur 20 ans
2022/2002</t>
  </si>
  <si>
    <t>-</t>
  </si>
  <si>
    <t>Évolution 2002-2022</t>
  </si>
  <si>
    <t xml:space="preserve">Pyramide des âges des retraités du régime général au 31 décembre 2022 </t>
  </si>
  <si>
    <t>Source : SNSP-TSTI.</t>
  </si>
  <si>
    <t>Champ : Retraités (de droit direct et/ou de droit dérivé) du régime général.</t>
  </si>
  <si>
    <t>Champ : Population résidant en France (métropole et territoire des CGSS pour les retraités).</t>
  </si>
  <si>
    <t>Retraités du régime général résidant en France au sein de la population française</t>
  </si>
  <si>
    <t xml:space="preserve"> au 31 décembre 2022</t>
  </si>
  <si>
    <t>* Rupture de série suite à l'intégration du régime des travailleurs indépendants au régime général.</t>
  </si>
  <si>
    <t>Source : SNSP et SNSP-TSTI.</t>
  </si>
  <si>
    <t>Champ : retraités (de droit direct et/ou de droit dérivé) du régime général (hors outils de gestion de la Sécurité sociale pour les indépendants jusqu'à fin 2018) au 31/12 de chaque année.</t>
  </si>
  <si>
    <t>* Rupture de série à la suite de l'intégration du régime des travailleurs indépendants au régime général.</t>
  </si>
  <si>
    <t>Rupture de série en 2019 à la suite de l'intégration du régime des travailleurs indépendants au régime général.</t>
  </si>
  <si>
    <r>
      <t xml:space="preserve">Population française </t>
    </r>
    <r>
      <rPr>
        <vertAlign val="superscript"/>
        <sz val="10"/>
        <rFont val="Arial"/>
        <family val="2"/>
      </rPr>
      <t>(2)</t>
    </r>
  </si>
  <si>
    <r>
      <t xml:space="preserve">Retraités du régime général </t>
    </r>
    <r>
      <rPr>
        <vertAlign val="superscript"/>
        <sz val="10"/>
        <rFont val="Arial"/>
        <family val="2"/>
      </rPr>
      <t>(1)</t>
    </r>
  </si>
  <si>
    <t>ans et plus</t>
  </si>
  <si>
    <r>
      <rPr>
        <i/>
        <vertAlign val="superscript"/>
        <sz val="9"/>
        <color rgb="FF005670"/>
        <rFont val="Arial"/>
        <family val="2"/>
      </rPr>
      <t>1</t>
    </r>
    <r>
      <rPr>
        <i/>
        <sz val="9"/>
        <color rgb="FF005670"/>
        <rFont val="Arial"/>
        <family val="2"/>
      </rPr>
      <t xml:space="preserve"> : SNSP-TSTI. </t>
    </r>
  </si>
  <si>
    <t xml:space="preserve">Source : </t>
  </si>
  <si>
    <t>Source : (1) SNSP-TSTI.</t>
  </si>
  <si>
    <t xml:space="preserve">                (2) Insee : estimations de population (données provisoires arrêtées à fin 2022).</t>
  </si>
  <si>
    <t>Population par âge [En ligne], https://www.insee.fr/fr/statistiques/fichier/6688661/Pyra2023.xlsx (consulté le 06/02/2023).</t>
  </si>
  <si>
    <t>Répartition des droits dérivés servis seuls ou avec un droit direct au régime général  au 31 décembre 2022</t>
  </si>
  <si>
    <t>Champ : Retraités de droit dérivé servi seul ou avec un droit direct.</t>
  </si>
  <si>
    <t>Champ : Retraités de droit dérivé servi seul.</t>
  </si>
  <si>
    <t>Champ : Retraités de droit direct servi seul ou avec un droit dérivé.</t>
  </si>
  <si>
    <t>Source : SNSP-TSTI.</t>
  </si>
  <si>
    <t>Source : SNSP et SNSP-TSTI.</t>
  </si>
  <si>
    <r>
      <rPr>
        <i/>
        <vertAlign val="superscript"/>
        <sz val="9"/>
        <color rgb="FF005670"/>
        <rFont val="Arial"/>
        <family val="2"/>
      </rPr>
      <t>2</t>
    </r>
    <r>
      <rPr>
        <i/>
        <sz val="9"/>
        <color rgb="FF005670"/>
        <rFont val="Arial"/>
        <family val="2"/>
      </rPr>
      <t xml:space="preserve"> : Insee, Pyramide des âges au premier janvier 2023 (données provisoires arrêtées à fin 2022). [En ligne], https://www.insee.fr/fr/statistiques/2381472 (consulté le 13/04/2023).</t>
    </r>
  </si>
  <si>
    <t>Champ : Retraités (de droit direct et/ou de droit dérivé) du régime général (hors outils de gestion de la Sécurité sociale pour les indépendants jusqu'à fin 2018) au 31/12 de chaque année.</t>
  </si>
  <si>
    <t>51 à 64 ans</t>
  </si>
  <si>
    <t>85 ans et plus</t>
  </si>
  <si>
    <t xml:space="preserve">% de retraités âgés de 51 à 64 ans </t>
  </si>
  <si>
    <t>65 à 74 ans</t>
  </si>
  <si>
    <t>% de retraités âgés de 65 ans à 74 ans ans</t>
  </si>
  <si>
    <t>% de retraités âgés de 75 ans à 84 ans ans</t>
  </si>
  <si>
    <t xml:space="preserve">Évolution de la répartition des retraités du régime général au 31 décembre
 par groupe d'âge(tous droits confondus) </t>
  </si>
  <si>
    <t>Retraités du régime général résidant en France (1)</t>
  </si>
  <si>
    <t>Ensemble de la population (2)</t>
  </si>
  <si>
    <t>Retraités du régime général de 62 ans et plus résidant en France (1)</t>
  </si>
  <si>
    <t>Ensemble de la population de 62 ans et plus (2)</t>
  </si>
  <si>
    <t>Retraités du régime général de 75 ans et plus résidant en France (1)</t>
  </si>
  <si>
    <t>Ensemble de la population de 75 ans et plus (2)</t>
  </si>
  <si>
    <t>Évolution de l'âge moyen des retraités du régime général au 31 décembre par sexe</t>
  </si>
  <si>
    <t>Hommes et Femmes</t>
  </si>
  <si>
    <t>Évolution de l’âge moyen des retraités du régime général au 31 décembre par sexe</t>
  </si>
  <si>
    <t>Effectif tous régimes confondus (millions)</t>
  </si>
  <si>
    <t>Effectifs au régime général (millions)</t>
  </si>
  <si>
    <t>Part des retraités ayant une pension au régime général</t>
  </si>
  <si>
    <t>Ensemble des retraités de droit direct ou dérivé</t>
  </si>
  <si>
    <t>dont retraités résidants en France</t>
  </si>
  <si>
    <t>Ensemble des retraités de droit direct</t>
  </si>
  <si>
    <t>Ensemble des retraités de droit dérivé</t>
  </si>
  <si>
    <t>Source : Drees, EIR, modèle ANCETRE.</t>
  </si>
  <si>
    <t>Champ : Retraités (de droit direct et/ou de droit dérivé) d’un régime de base ou complémentaire français</t>
  </si>
  <si>
    <t>Évolution du nombre de retraités du régime général
 au 31 décembre</t>
  </si>
  <si>
    <t>Évolution du nombre de retraités du régime général
au 31 décembre</t>
  </si>
  <si>
    <t>Retraités du régime général parmi l'ensemble des retraités français
 au 31 décembre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</si>
</sst>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,##0_ ;\-#,##0\ "/>
    <numFmt numFmtId="167" formatCode="#,##0.0"/>
    <numFmt numFmtId="168" formatCode="#,##0&quot; &quot;"/>
    <numFmt numFmtId="169" formatCode="0&quot;  ans&quot;"/>
    <numFmt numFmtId="170" formatCode="0.0"/>
    <numFmt numFmtId="171" formatCode="_-* #,##0.0_-;\-* #,##0.0_-;_-* &quot;-&quot;??_-;_-@_-"/>
    <numFmt numFmtId="172" formatCode="0_ ;\-0\ "/>
    <numFmt numFmtId="173" formatCode="_-* #,##0.0\ _€_-;\-* #,##0.0\ _€_-;_-* &quot;-&quot;?\ _€_-;_-@_-"/>
    <numFmt numFmtId="174" formatCode="_-* #,##0.000_-;\-* #,##0.000_-;_-* &quot;-&quot;??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rgb="FF00567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i/>
      <vertAlign val="superscript"/>
      <sz val="9"/>
      <color rgb="FF005670"/>
      <name val="Arial"/>
      <family val="2"/>
    </font>
    <font>
      <sz val="10"/>
      <name val="Arial"/>
      <family val="2"/>
      <charset val="1"/>
    </font>
    <font>
      <vertAlign val="superscript"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0"/>
      <name val="Helv"/>
    </font>
    <font>
      <sz val="8"/>
      <name val="Arial"/>
      <family val="2"/>
    </font>
    <font>
      <b/>
      <sz val="8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rgb="FF005670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i/>
      <sz val="11"/>
      <color rgb="FF005670"/>
      <name val="Calibri"/>
      <family val="2"/>
      <scheme val="minor"/>
    </font>
    <font>
      <i/>
      <sz val="8"/>
      <color rgb="FF005670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rgb="FF005670"/>
      <name val="Arial"/>
      <family val="2"/>
    </font>
    <font>
      <sz val="8"/>
      <color rgb="FF005670"/>
      <name val="Arial"/>
      <family val="2"/>
    </font>
    <font>
      <sz val="9"/>
      <color rgb="FF005670"/>
      <name val="Arial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name val="Arial"/>
      <family val="2"/>
    </font>
    <font>
      <b/>
      <sz val="9"/>
      <name val="Arial"/>
      <family val="2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E2EFDA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0" fillId="0" borderId="0"/>
    <xf numFmtId="0" fontId="12" fillId="0" borderId="0"/>
    <xf numFmtId="43" fontId="12" fillId="0" borderId="0" applyFont="0" applyFill="0" applyBorder="0" applyAlignment="0" applyProtection="0"/>
    <xf numFmtId="0" fontId="19" fillId="0" borderId="0"/>
    <xf numFmtId="4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319">
    <xf numFmtId="0" fontId="0" fillId="0" borderId="0" xfId="0"/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2" borderId="8" xfId="0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2" fillId="3" borderId="9" xfId="3" applyFont="1" applyFill="1" applyBorder="1" applyAlignment="1">
      <alignment horizontal="center" vertical="center"/>
    </xf>
    <xf numFmtId="0" fontId="2" fillId="3" borderId="6" xfId="3" applyFont="1" applyFill="1" applyBorder="1" applyAlignment="1">
      <alignment horizontal="center" vertical="center"/>
    </xf>
    <xf numFmtId="0" fontId="2" fillId="3" borderId="1" xfId="3" applyFont="1" applyFill="1" applyBorder="1" applyAlignment="1">
      <alignment horizontal="center" vertical="center"/>
    </xf>
    <xf numFmtId="0" fontId="2" fillId="9" borderId="10" xfId="6" applyFont="1" applyFill="1" applyBorder="1" applyAlignment="1">
      <alignment wrapText="1"/>
    </xf>
    <xf numFmtId="3" fontId="6" fillId="2" borderId="0" xfId="0" applyNumberFormat="1" applyFont="1" applyFill="1" applyAlignment="1">
      <alignment horizontal="right" vertical="center" wrapText="1"/>
    </xf>
    <xf numFmtId="3" fontId="6" fillId="2" borderId="14" xfId="0" applyNumberFormat="1" applyFont="1" applyFill="1" applyBorder="1" applyAlignment="1">
      <alignment horizontal="right" vertical="center" wrapText="1"/>
    </xf>
    <xf numFmtId="0" fontId="7" fillId="9" borderId="15" xfId="6" applyFont="1" applyFill="1" applyBorder="1" applyAlignment="1">
      <alignment wrapText="1"/>
    </xf>
    <xf numFmtId="164" fontId="0" fillId="2" borderId="0" xfId="2" applyNumberFormat="1" applyFont="1" applyFill="1" applyBorder="1"/>
    <xf numFmtId="0" fontId="10" fillId="2" borderId="0" xfId="7" applyFill="1"/>
    <xf numFmtId="0" fontId="10" fillId="9" borderId="3" xfId="7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left"/>
    </xf>
    <xf numFmtId="166" fontId="0" fillId="9" borderId="20" xfId="1" applyNumberFormat="1" applyFont="1" applyFill="1" applyBorder="1" applyAlignment="1">
      <alignment horizontal="right" indent="1"/>
    </xf>
    <xf numFmtId="164" fontId="0" fillId="9" borderId="8" xfId="0" applyNumberFormat="1" applyFill="1" applyBorder="1" applyAlignment="1">
      <alignment horizontal="right" indent="1"/>
    </xf>
    <xf numFmtId="0" fontId="0" fillId="3" borderId="20" xfId="0" applyFill="1" applyBorder="1" applyAlignment="1">
      <alignment horizontal="left"/>
    </xf>
    <xf numFmtId="166" fontId="0" fillId="2" borderId="20" xfId="1" applyNumberFormat="1" applyFont="1" applyFill="1" applyBorder="1" applyAlignment="1">
      <alignment horizontal="right" indent="1"/>
    </xf>
    <xf numFmtId="164" fontId="0" fillId="2" borderId="8" xfId="0" applyNumberFormat="1" applyFill="1" applyBorder="1" applyAlignment="1">
      <alignment horizontal="right" indent="1"/>
    </xf>
    <xf numFmtId="0" fontId="13" fillId="3" borderId="19" xfId="0" applyFont="1" applyFill="1" applyBorder="1" applyAlignment="1">
      <alignment horizontal="left" vertical="center"/>
    </xf>
    <xf numFmtId="166" fontId="13" fillId="9" borderId="19" xfId="1" applyNumberFormat="1" applyFont="1" applyFill="1" applyBorder="1" applyAlignment="1">
      <alignment horizontal="right" vertical="center" indent="1"/>
    </xf>
    <xf numFmtId="164" fontId="13" fillId="9" borderId="5" xfId="0" applyNumberFormat="1" applyFont="1" applyFill="1" applyBorder="1" applyAlignment="1">
      <alignment horizontal="right" vertical="center" indent="1"/>
    </xf>
    <xf numFmtId="0" fontId="13" fillId="2" borderId="0" xfId="0" applyFont="1" applyFill="1" applyAlignment="1">
      <alignment vertical="center"/>
    </xf>
    <xf numFmtId="0" fontId="13" fillId="2" borderId="19" xfId="0" applyFont="1" applyFill="1" applyBorder="1" applyAlignment="1">
      <alignment horizontal="left" vertical="center"/>
    </xf>
    <xf numFmtId="166" fontId="13" fillId="2" borderId="19" xfId="1" applyNumberFormat="1" applyFont="1" applyFill="1" applyBorder="1" applyAlignment="1">
      <alignment horizontal="right" vertical="center"/>
    </xf>
    <xf numFmtId="164" fontId="13" fillId="2" borderId="5" xfId="0" applyNumberFormat="1" applyFont="1" applyFill="1" applyBorder="1" applyAlignment="1">
      <alignment horizontal="right" vertical="center" indent="1"/>
    </xf>
    <xf numFmtId="0" fontId="12" fillId="2" borderId="0" xfId="8" applyFill="1"/>
    <xf numFmtId="0" fontId="12" fillId="2" borderId="21" xfId="8" applyFill="1" applyBorder="1"/>
    <xf numFmtId="0" fontId="1" fillId="9" borderId="22" xfId="5" applyFill="1" applyBorder="1" applyAlignment="1">
      <alignment horizontal="center" vertical="center"/>
    </xf>
    <xf numFmtId="0" fontId="1" fillId="9" borderId="23" xfId="5" applyFill="1" applyBorder="1" applyAlignment="1">
      <alignment horizontal="center" vertical="center"/>
    </xf>
    <xf numFmtId="0" fontId="1" fillId="9" borderId="21" xfId="5" applyFill="1" applyBorder="1" applyAlignment="1">
      <alignment horizontal="center" vertical="center"/>
    </xf>
    <xf numFmtId="0" fontId="1" fillId="3" borderId="1" xfId="6" applyFill="1" applyBorder="1" applyAlignment="1">
      <alignment horizontal="left" vertical="top"/>
    </xf>
    <xf numFmtId="3" fontId="1" fillId="4" borderId="20" xfId="4" applyNumberFormat="1" applyFill="1" applyBorder="1" applyAlignment="1">
      <alignment horizontal="right" vertical="center"/>
    </xf>
    <xf numFmtId="164" fontId="1" fillId="4" borderId="8" xfId="4" applyNumberFormat="1" applyFill="1" applyBorder="1" applyAlignment="1">
      <alignment horizontal="right" vertical="center"/>
    </xf>
    <xf numFmtId="3" fontId="1" fillId="4" borderId="0" xfId="4" applyNumberFormat="1" applyFill="1" applyBorder="1" applyAlignment="1">
      <alignment horizontal="right" vertical="center"/>
    </xf>
    <xf numFmtId="0" fontId="12" fillId="2" borderId="2" xfId="8" applyFill="1" applyBorder="1"/>
    <xf numFmtId="3" fontId="1" fillId="4" borderId="0" xfId="4" applyNumberFormat="1" applyFill="1" applyAlignment="1">
      <alignment horizontal="right" vertical="center"/>
    </xf>
    <xf numFmtId="0" fontId="1" fillId="3" borderId="9" xfId="6" applyFill="1" applyBorder="1" applyAlignment="1">
      <alignment horizontal="left" vertical="top"/>
    </xf>
    <xf numFmtId="0" fontId="1" fillId="3" borderId="2" xfId="6" applyFill="1" applyBorder="1" applyAlignment="1">
      <alignment horizontal="left" vertical="top"/>
    </xf>
    <xf numFmtId="3" fontId="12" fillId="2" borderId="20" xfId="8" applyNumberFormat="1" applyFill="1" applyBorder="1" applyAlignment="1">
      <alignment horizontal="right" vertical="center"/>
    </xf>
    <xf numFmtId="164" fontId="1" fillId="2" borderId="8" xfId="4" applyNumberFormat="1" applyFill="1" applyBorder="1" applyAlignment="1">
      <alignment horizontal="right" vertical="center"/>
    </xf>
    <xf numFmtId="3" fontId="12" fillId="2" borderId="0" xfId="8" applyNumberFormat="1" applyFill="1" applyAlignment="1">
      <alignment horizontal="right" vertical="center"/>
    </xf>
    <xf numFmtId="3" fontId="1" fillId="2" borderId="0" xfId="4" applyNumberFormat="1" applyFill="1" applyBorder="1" applyAlignment="1">
      <alignment horizontal="right" vertical="center"/>
    </xf>
    <xf numFmtId="3" fontId="1" fillId="2" borderId="0" xfId="4" applyNumberFormat="1" applyFill="1" applyAlignment="1">
      <alignment horizontal="right" vertical="center"/>
    </xf>
    <xf numFmtId="0" fontId="1" fillId="3" borderId="20" xfId="6" applyFill="1" applyBorder="1" applyAlignment="1">
      <alignment horizontal="left" vertical="top"/>
    </xf>
    <xf numFmtId="0" fontId="2" fillId="3" borderId="2" xfId="6" applyFont="1" applyFill="1" applyBorder="1" applyAlignment="1">
      <alignment horizontal="left" vertical="top"/>
    </xf>
    <xf numFmtId="3" fontId="13" fillId="2" borderId="20" xfId="8" applyNumberFormat="1" applyFont="1" applyFill="1" applyBorder="1" applyAlignment="1">
      <alignment horizontal="right" vertical="center"/>
    </xf>
    <xf numFmtId="3" fontId="13" fillId="2" borderId="0" xfId="8" applyNumberFormat="1" applyFont="1" applyFill="1" applyAlignment="1">
      <alignment horizontal="right" vertical="center"/>
    </xf>
    <xf numFmtId="3" fontId="2" fillId="2" borderId="0" xfId="4" applyNumberFormat="1" applyFont="1" applyFill="1" applyBorder="1" applyAlignment="1">
      <alignment horizontal="right" vertical="center"/>
    </xf>
    <xf numFmtId="3" fontId="2" fillId="2" borderId="0" xfId="4" applyNumberFormat="1" applyFont="1" applyFill="1" applyAlignment="1">
      <alignment horizontal="right" vertical="center"/>
    </xf>
    <xf numFmtId="3" fontId="2" fillId="4" borderId="20" xfId="4" applyNumberFormat="1" applyFont="1" applyFill="1" applyBorder="1" applyAlignment="1">
      <alignment horizontal="right" vertical="center"/>
    </xf>
    <xf numFmtId="3" fontId="2" fillId="4" borderId="0" xfId="4" applyNumberFormat="1" applyFont="1" applyFill="1" applyBorder="1" applyAlignment="1">
      <alignment horizontal="right" vertical="center"/>
    </xf>
    <xf numFmtId="3" fontId="2" fillId="4" borderId="0" xfId="4" applyNumberFormat="1" applyFont="1" applyFill="1" applyAlignment="1">
      <alignment horizontal="right" vertical="center"/>
    </xf>
    <xf numFmtId="0" fontId="1" fillId="10" borderId="20" xfId="6" applyFill="1" applyBorder="1" applyAlignment="1">
      <alignment horizontal="left" vertical="top"/>
    </xf>
    <xf numFmtId="0" fontId="2" fillId="3" borderId="24" xfId="6" applyFont="1" applyFill="1" applyBorder="1" applyAlignment="1">
      <alignment horizontal="left" vertical="top"/>
    </xf>
    <xf numFmtId="3" fontId="13" fillId="2" borderId="22" xfId="8" applyNumberFormat="1" applyFont="1" applyFill="1" applyBorder="1" applyAlignment="1">
      <alignment horizontal="right" vertical="center"/>
    </xf>
    <xf numFmtId="164" fontId="1" fillId="2" borderId="23" xfId="4" applyNumberFormat="1" applyFill="1" applyBorder="1" applyAlignment="1">
      <alignment horizontal="right" vertical="center"/>
    </xf>
    <xf numFmtId="3" fontId="13" fillId="2" borderId="21" xfId="8" applyNumberFormat="1" applyFont="1" applyFill="1" applyBorder="1" applyAlignment="1">
      <alignment horizontal="right" vertical="center"/>
    </xf>
    <xf numFmtId="3" fontId="2" fillId="2" borderId="21" xfId="4" applyNumberFormat="1" applyFont="1" applyFill="1" applyBorder="1" applyAlignment="1">
      <alignment horizontal="right" vertical="center"/>
    </xf>
    <xf numFmtId="3" fontId="13" fillId="4" borderId="22" xfId="8" applyNumberFormat="1" applyFont="1" applyFill="1" applyBorder="1" applyAlignment="1">
      <alignment horizontal="right" vertical="center"/>
    </xf>
    <xf numFmtId="164" fontId="1" fillId="4" borderId="23" xfId="4" applyNumberFormat="1" applyFill="1" applyBorder="1" applyAlignment="1">
      <alignment horizontal="right" vertical="center"/>
    </xf>
    <xf numFmtId="3" fontId="13" fillId="4" borderId="21" xfId="8" applyNumberFormat="1" applyFont="1" applyFill="1" applyBorder="1" applyAlignment="1">
      <alignment horizontal="right" vertical="center"/>
    </xf>
    <xf numFmtId="3" fontId="2" fillId="4" borderId="21" xfId="4" applyNumberFormat="1" applyFont="1" applyFill="1" applyBorder="1" applyAlignment="1">
      <alignment horizontal="right" vertical="center"/>
    </xf>
    <xf numFmtId="0" fontId="2" fillId="3" borderId="24" xfId="6" applyFont="1" applyFill="1" applyBorder="1" applyAlignment="1">
      <alignment horizontal="left" vertical="center" wrapText="1"/>
    </xf>
    <xf numFmtId="167" fontId="13" fillId="2" borderId="0" xfId="8" applyNumberFormat="1" applyFont="1" applyFill="1"/>
    <xf numFmtId="0" fontId="13" fillId="10" borderId="19" xfId="8" applyFont="1" applyFill="1" applyBorder="1" applyAlignment="1">
      <alignment vertical="center"/>
    </xf>
    <xf numFmtId="0" fontId="4" fillId="0" borderId="0" xfId="8" applyFont="1" applyAlignment="1">
      <alignment horizontal="justify" vertical="center"/>
    </xf>
    <xf numFmtId="0" fontId="12" fillId="0" borderId="0" xfId="8"/>
    <xf numFmtId="0" fontId="1" fillId="0" borderId="0" xfId="5" applyFill="1" applyBorder="1" applyAlignment="1">
      <alignment horizontal="center" vertical="center"/>
    </xf>
    <xf numFmtId="0" fontId="1" fillId="0" borderId="0" xfId="6" applyFill="1" applyBorder="1" applyAlignment="1">
      <alignment horizontal="left" vertical="top"/>
    </xf>
    <xf numFmtId="164" fontId="1" fillId="0" borderId="0" xfId="4" applyNumberFormat="1" applyFill="1" applyBorder="1" applyAlignment="1">
      <alignment horizontal="right" vertical="center"/>
    </xf>
    <xf numFmtId="3" fontId="1" fillId="0" borderId="0" xfId="4" applyNumberFormat="1" applyFill="1" applyBorder="1" applyAlignment="1">
      <alignment horizontal="right" vertical="center"/>
    </xf>
    <xf numFmtId="3" fontId="2" fillId="0" borderId="0" xfId="4" applyNumberFormat="1" applyFont="1" applyFill="1" applyBorder="1" applyAlignment="1">
      <alignment horizontal="right" vertical="center"/>
    </xf>
    <xf numFmtId="0" fontId="2" fillId="0" borderId="0" xfId="6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horizontal="right" vertical="center"/>
    </xf>
    <xf numFmtId="0" fontId="13" fillId="0" borderId="0" xfId="8" applyFont="1" applyAlignment="1">
      <alignment vertical="center"/>
    </xf>
    <xf numFmtId="167" fontId="13" fillId="0" borderId="0" xfId="8" applyNumberFormat="1" applyFont="1" applyAlignment="1">
      <alignment vertical="center"/>
    </xf>
    <xf numFmtId="167" fontId="13" fillId="0" borderId="0" xfId="8" applyNumberFormat="1" applyFont="1" applyAlignment="1">
      <alignment horizontal="right" vertical="center"/>
    </xf>
    <xf numFmtId="3" fontId="12" fillId="2" borderId="0" xfId="8" applyNumberFormat="1" applyFill="1"/>
    <xf numFmtId="0" fontId="14" fillId="2" borderId="0" xfId="8" applyFont="1" applyFill="1"/>
    <xf numFmtId="0" fontId="1" fillId="9" borderId="9" xfId="3" applyFont="1" applyFill="1" applyBorder="1" applyAlignment="1">
      <alignment horizontal="center"/>
    </xf>
    <xf numFmtId="0" fontId="1" fillId="9" borderId="20" xfId="3" applyFont="1" applyFill="1" applyBorder="1" applyAlignment="1">
      <alignment horizontal="center"/>
    </xf>
    <xf numFmtId="0" fontId="1" fillId="9" borderId="3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/>
    </xf>
    <xf numFmtId="165" fontId="1" fillId="2" borderId="2" xfId="9" applyNumberFormat="1" applyFont="1" applyFill="1" applyBorder="1" applyAlignment="1">
      <alignment horizontal="right"/>
    </xf>
    <xf numFmtId="0" fontId="1" fillId="2" borderId="2" xfId="5" applyFill="1" applyBorder="1" applyAlignment="1">
      <alignment horizontal="right"/>
    </xf>
    <xf numFmtId="0" fontId="1" fillId="4" borderId="2" xfId="3" applyFont="1" applyFill="1" applyBorder="1" applyAlignment="1">
      <alignment horizontal="center"/>
    </xf>
    <xf numFmtId="165" fontId="1" fillId="4" borderId="2" xfId="9" applyNumberFormat="1" applyFont="1" applyFill="1" applyBorder="1" applyAlignment="1">
      <alignment horizontal="right"/>
    </xf>
    <xf numFmtId="0" fontId="1" fillId="4" borderId="2" xfId="5" applyFill="1" applyBorder="1" applyAlignment="1">
      <alignment horizontal="right"/>
    </xf>
    <xf numFmtId="0" fontId="1" fillId="2" borderId="2" xfId="3" applyFont="1" applyFill="1" applyBorder="1" applyAlignment="1">
      <alignment horizontal="center"/>
    </xf>
    <xf numFmtId="0" fontId="15" fillId="2" borderId="0" xfId="8" applyFont="1" applyFill="1" applyAlignment="1">
      <alignment horizontal="center" vertical="center" readingOrder="1"/>
    </xf>
    <xf numFmtId="0" fontId="14" fillId="2" borderId="24" xfId="8" applyFont="1" applyFill="1" applyBorder="1" applyAlignment="1">
      <alignment horizontal="center"/>
    </xf>
    <xf numFmtId="165" fontId="14" fillId="2" borderId="3" xfId="9" applyNumberFormat="1" applyFont="1" applyFill="1" applyBorder="1"/>
    <xf numFmtId="0" fontId="14" fillId="2" borderId="0" xfId="8" applyFont="1" applyFill="1" applyAlignment="1">
      <alignment horizontal="center"/>
    </xf>
    <xf numFmtId="0" fontId="13" fillId="2" borderId="0" xfId="8" applyFont="1" applyFill="1"/>
    <xf numFmtId="3" fontId="18" fillId="2" borderId="11" xfId="0" applyNumberFormat="1" applyFont="1" applyFill="1" applyBorder="1" applyAlignment="1">
      <alignment horizontal="right" vertical="center" wrapText="1"/>
    </xf>
    <xf numFmtId="3" fontId="18" fillId="2" borderId="12" xfId="0" applyNumberFormat="1" applyFont="1" applyFill="1" applyBorder="1" applyAlignment="1">
      <alignment horizontal="right" vertical="center" wrapText="1"/>
    </xf>
    <xf numFmtId="0" fontId="10" fillId="11" borderId="3" xfId="7" applyFill="1" applyBorder="1" applyAlignment="1">
      <alignment horizontal="center" vertical="center" wrapText="1"/>
    </xf>
    <xf numFmtId="0" fontId="20" fillId="0" borderId="0" xfId="10" applyFont="1"/>
    <xf numFmtId="168" fontId="20" fillId="0" borderId="0" xfId="10" applyNumberFormat="1" applyFont="1"/>
    <xf numFmtId="3" fontId="20" fillId="0" borderId="0" xfId="11" applyNumberFormat="1" applyFont="1"/>
    <xf numFmtId="0" fontId="20" fillId="0" borderId="0" xfId="10" applyFont="1" applyAlignment="1">
      <alignment vertical="center"/>
    </xf>
    <xf numFmtId="168" fontId="20" fillId="0" borderId="23" xfId="10" applyNumberFormat="1" applyFont="1" applyBorder="1" applyAlignment="1">
      <alignment vertical="center"/>
    </xf>
    <xf numFmtId="0" fontId="21" fillId="0" borderId="0" xfId="10" applyFont="1" applyAlignment="1">
      <alignment vertical="center"/>
    </xf>
    <xf numFmtId="168" fontId="20" fillId="0" borderId="8" xfId="10" applyNumberFormat="1" applyFont="1" applyBorder="1" applyAlignment="1">
      <alignment vertical="center"/>
    </xf>
    <xf numFmtId="168" fontId="22" fillId="0" borderId="8" xfId="10" applyNumberFormat="1" applyFont="1" applyBorder="1"/>
    <xf numFmtId="168" fontId="20" fillId="0" borderId="7" xfId="10" applyNumberFormat="1" applyFont="1" applyBorder="1" applyAlignment="1">
      <alignment vertical="center"/>
    </xf>
    <xf numFmtId="168" fontId="22" fillId="0" borderId="7" xfId="10" applyNumberFormat="1" applyFont="1" applyBorder="1"/>
    <xf numFmtId="0" fontId="23" fillId="0" borderId="0" xfId="10" applyFont="1" applyAlignment="1">
      <alignment vertical="center"/>
    </xf>
    <xf numFmtId="0" fontId="21" fillId="0" borderId="1" xfId="10" applyFont="1" applyFill="1" applyBorder="1" applyAlignment="1">
      <alignment horizontal="center"/>
    </xf>
    <xf numFmtId="169" fontId="21" fillId="0" borderId="2" xfId="10" applyNumberFormat="1" applyFont="1" applyFill="1" applyBorder="1" applyAlignment="1">
      <alignment horizontal="center" vertical="center"/>
    </xf>
    <xf numFmtId="169" fontId="20" fillId="0" borderId="2" xfId="10" applyNumberFormat="1" applyFont="1" applyFill="1" applyBorder="1" applyAlignment="1">
      <alignment horizontal="center" vertical="center"/>
    </xf>
    <xf numFmtId="0" fontId="20" fillId="0" borderId="2" xfId="10" applyFont="1" applyFill="1" applyBorder="1" applyAlignment="1">
      <alignment horizontal="center" vertical="center"/>
    </xf>
    <xf numFmtId="0" fontId="20" fillId="0" borderId="2" xfId="10" applyFont="1" applyFill="1" applyBorder="1" applyAlignment="1">
      <alignment vertical="center"/>
    </xf>
    <xf numFmtId="0" fontId="20" fillId="0" borderId="24" xfId="10" applyFont="1" applyFill="1" applyBorder="1" applyAlignment="1">
      <alignment vertical="center"/>
    </xf>
    <xf numFmtId="0" fontId="21" fillId="0" borderId="3" xfId="10" applyFont="1" applyFill="1" applyBorder="1" applyAlignment="1">
      <alignment horizontal="center" vertical="center"/>
    </xf>
    <xf numFmtId="0" fontId="21" fillId="0" borderId="3" xfId="10" applyFont="1" applyFill="1" applyBorder="1" applyAlignment="1">
      <alignment horizontal="center" vertical="center" wrapText="1"/>
    </xf>
    <xf numFmtId="0" fontId="20" fillId="0" borderId="0" xfId="10" applyFont="1" applyFill="1" applyBorder="1" applyAlignment="1">
      <alignment vertical="center"/>
    </xf>
    <xf numFmtId="168" fontId="20" fillId="0" borderId="0" xfId="10" applyNumberFormat="1" applyFont="1" applyBorder="1" applyAlignment="1">
      <alignment vertical="center"/>
    </xf>
    <xf numFmtId="0" fontId="20" fillId="0" borderId="3" xfId="10" applyFont="1" applyFill="1" applyBorder="1" applyAlignment="1">
      <alignment horizontal="center" vertical="center" wrapText="1"/>
    </xf>
    <xf numFmtId="164" fontId="20" fillId="0" borderId="3" xfId="2" applyNumberFormat="1" applyFont="1" applyBorder="1" applyAlignment="1">
      <alignment vertical="center"/>
    </xf>
    <xf numFmtId="164" fontId="20" fillId="0" borderId="0" xfId="2" applyNumberFormat="1" applyFont="1" applyBorder="1" applyAlignment="1">
      <alignment vertical="center"/>
    </xf>
    <xf numFmtId="165" fontId="20" fillId="0" borderId="0" xfId="1" applyNumberFormat="1" applyFont="1" applyBorder="1" applyAlignment="1">
      <alignment vertical="center"/>
    </xf>
    <xf numFmtId="0" fontId="24" fillId="2" borderId="0" xfId="0" applyFont="1" applyFill="1"/>
    <xf numFmtId="2" fontId="0" fillId="2" borderId="0" xfId="0" applyNumberFormat="1" applyFill="1"/>
    <xf numFmtId="0" fontId="20" fillId="0" borderId="0" xfId="10" applyFont="1" applyBorder="1"/>
    <xf numFmtId="0" fontId="21" fillId="0" borderId="0" xfId="10" applyFont="1" applyFill="1" applyBorder="1" applyAlignment="1">
      <alignment horizontal="center" vertical="center"/>
    </xf>
    <xf numFmtId="0" fontId="21" fillId="0" borderId="0" xfId="10" applyFont="1" applyBorder="1" applyAlignment="1">
      <alignment horizontal="center" vertical="center" wrapText="1"/>
    </xf>
    <xf numFmtId="169" fontId="20" fillId="0" borderId="0" xfId="10" applyNumberFormat="1" applyFont="1" applyFill="1" applyBorder="1" applyAlignment="1">
      <alignment horizontal="center" vertical="center"/>
    </xf>
    <xf numFmtId="164" fontId="20" fillId="0" borderId="0" xfId="2" applyNumberFormat="1" applyFont="1" applyBorder="1"/>
    <xf numFmtId="164" fontId="20" fillId="0" borderId="0" xfId="2" applyNumberFormat="1" applyFont="1" applyFill="1" applyBorder="1"/>
    <xf numFmtId="170" fontId="20" fillId="0" borderId="0" xfId="10" applyNumberFormat="1" applyFont="1" applyBorder="1"/>
    <xf numFmtId="168" fontId="26" fillId="0" borderId="0" xfId="10" applyNumberFormat="1" applyFont="1" applyBorder="1" applyAlignment="1">
      <alignment vertical="center"/>
    </xf>
    <xf numFmtId="168" fontId="20" fillId="0" borderId="0" xfId="10" applyNumberFormat="1" applyFont="1" applyBorder="1"/>
    <xf numFmtId="0" fontId="20" fillId="0" borderId="0" xfId="10" applyFont="1" applyFill="1" applyBorder="1" applyAlignment="1">
      <alignment horizontal="center" vertical="center"/>
    </xf>
    <xf numFmtId="165" fontId="14" fillId="2" borderId="0" xfId="8" applyNumberFormat="1" applyFont="1" applyFill="1"/>
    <xf numFmtId="3" fontId="18" fillId="0" borderId="11" xfId="0" applyNumberFormat="1" applyFont="1" applyFill="1" applyBorder="1" applyAlignment="1">
      <alignment horizontal="right" vertical="center" wrapText="1"/>
    </xf>
    <xf numFmtId="164" fontId="8" fillId="12" borderId="16" xfId="0" applyNumberFormat="1" applyFont="1" applyFill="1" applyBorder="1" applyAlignment="1">
      <alignment horizontal="right" vertical="center" wrapText="1"/>
    </xf>
    <xf numFmtId="164" fontId="8" fillId="12" borderId="17" xfId="0" applyNumberFormat="1" applyFont="1" applyFill="1" applyBorder="1" applyAlignment="1">
      <alignment horizontal="right" vertical="center" wrapText="1"/>
    </xf>
    <xf numFmtId="164" fontId="8" fillId="12" borderId="18" xfId="0" applyNumberFormat="1" applyFont="1" applyFill="1" applyBorder="1" applyAlignment="1">
      <alignment horizontal="right" vertical="center" wrapText="1"/>
    </xf>
    <xf numFmtId="3" fontId="6" fillId="0" borderId="0" xfId="0" applyNumberFormat="1" applyFont="1" applyFill="1" applyAlignment="1">
      <alignment horizontal="right" vertical="center" wrapText="1"/>
    </xf>
    <xf numFmtId="3" fontId="6" fillId="0" borderId="14" xfId="0" applyNumberFormat="1" applyFont="1" applyFill="1" applyBorder="1" applyAlignment="1">
      <alignment horizontal="right" vertical="center" wrapText="1"/>
    </xf>
    <xf numFmtId="43" fontId="1" fillId="0" borderId="0" xfId="1" applyNumberFormat="1" applyFill="1" applyBorder="1" applyAlignment="1">
      <alignment horizontal="right" vertical="center"/>
    </xf>
    <xf numFmtId="43" fontId="12" fillId="2" borderId="0" xfId="1" applyNumberFormat="1" applyFont="1" applyFill="1"/>
    <xf numFmtId="165" fontId="27" fillId="0" borderId="0" xfId="1" applyNumberFormat="1" applyFont="1" applyFill="1" applyBorder="1" applyAlignment="1">
      <alignment horizontal="right" vertical="center"/>
    </xf>
    <xf numFmtId="43" fontId="27" fillId="0" borderId="0" xfId="1" applyNumberFormat="1" applyFont="1" applyFill="1" applyBorder="1" applyAlignment="1">
      <alignment horizontal="right" vertical="center"/>
    </xf>
    <xf numFmtId="165" fontId="28" fillId="0" borderId="0" xfId="1" applyNumberFormat="1" applyFont="1" applyAlignment="1">
      <alignment horizontal="right" vertical="center"/>
    </xf>
    <xf numFmtId="172" fontId="27" fillId="0" borderId="0" xfId="1" applyNumberFormat="1" applyFont="1" applyFill="1" applyBorder="1" applyAlignment="1">
      <alignment horizontal="right" vertical="center"/>
    </xf>
    <xf numFmtId="1" fontId="27" fillId="0" borderId="0" xfId="4" applyNumberFormat="1" applyFont="1" applyFill="1" applyBorder="1" applyAlignment="1">
      <alignment horizontal="right" vertical="center"/>
    </xf>
    <xf numFmtId="171" fontId="2" fillId="0" borderId="0" xfId="1" applyNumberFormat="1" applyFont="1" applyFill="1" applyBorder="1" applyAlignment="1">
      <alignment horizontal="right" vertical="center"/>
    </xf>
    <xf numFmtId="171" fontId="13" fillId="0" borderId="0" xfId="1" applyNumberFormat="1" applyFont="1" applyAlignment="1">
      <alignment horizontal="right" vertical="center"/>
    </xf>
    <xf numFmtId="0" fontId="29" fillId="2" borderId="3" xfId="8" applyFont="1" applyFill="1" applyBorder="1" applyAlignment="1">
      <alignment horizontal="center" vertical="center" wrapText="1"/>
    </xf>
    <xf numFmtId="0" fontId="14" fillId="2" borderId="1" xfId="8" applyFont="1" applyFill="1" applyBorder="1"/>
    <xf numFmtId="0" fontId="14" fillId="2" borderId="2" xfId="8" applyFont="1" applyFill="1" applyBorder="1"/>
    <xf numFmtId="165" fontId="14" fillId="2" borderId="2" xfId="8" applyNumberFormat="1" applyFont="1" applyFill="1" applyBorder="1"/>
    <xf numFmtId="168" fontId="20" fillId="0" borderId="1" xfId="10" applyNumberFormat="1" applyFont="1" applyBorder="1" applyAlignment="1">
      <alignment vertical="center"/>
    </xf>
    <xf numFmtId="168" fontId="20" fillId="0" borderId="2" xfId="10" applyNumberFormat="1" applyFont="1" applyBorder="1" applyAlignment="1">
      <alignment vertical="center"/>
    </xf>
    <xf numFmtId="0" fontId="20" fillId="0" borderId="2" xfId="10" applyFont="1" applyBorder="1" applyAlignment="1">
      <alignment vertical="center"/>
    </xf>
    <xf numFmtId="164" fontId="20" fillId="0" borderId="2" xfId="2" applyNumberFormat="1" applyFont="1" applyBorder="1" applyAlignment="1">
      <alignment vertical="center"/>
    </xf>
    <xf numFmtId="164" fontId="20" fillId="0" borderId="2" xfId="2" applyNumberFormat="1" applyFont="1" applyBorder="1" applyAlignment="1">
      <alignment horizontal="center" vertical="center"/>
    </xf>
    <xf numFmtId="0" fontId="20" fillId="0" borderId="9" xfId="10" applyFont="1" applyBorder="1" applyAlignment="1">
      <alignment vertical="center"/>
    </xf>
    <xf numFmtId="0" fontId="20" fillId="0" borderId="20" xfId="10" applyFont="1" applyBorder="1" applyAlignment="1">
      <alignment vertical="center"/>
    </xf>
    <xf numFmtId="0" fontId="20" fillId="0" borderId="6" xfId="10" applyFont="1" applyBorder="1" applyAlignment="1">
      <alignment vertical="center"/>
    </xf>
    <xf numFmtId="0" fontId="20" fillId="0" borderId="0" xfId="10" applyFont="1" applyBorder="1" applyAlignment="1">
      <alignment vertical="center"/>
    </xf>
    <xf numFmtId="0" fontId="21" fillId="0" borderId="0" xfId="10" applyFont="1" applyBorder="1" applyAlignment="1">
      <alignment vertical="center"/>
    </xf>
    <xf numFmtId="164" fontId="0" fillId="2" borderId="0" xfId="2" applyNumberFormat="1" applyFont="1" applyFill="1"/>
    <xf numFmtId="9" fontId="0" fillId="2" borderId="0" xfId="2" applyNumberFormat="1" applyFont="1" applyFill="1"/>
    <xf numFmtId="173" fontId="0" fillId="2" borderId="0" xfId="0" applyNumberFormat="1" applyFill="1"/>
    <xf numFmtId="0" fontId="10" fillId="2" borderId="3" xfId="7" applyFill="1" applyBorder="1"/>
    <xf numFmtId="165" fontId="10" fillId="0" borderId="3" xfId="1" applyNumberFormat="1" applyFont="1" applyFill="1" applyBorder="1" applyAlignment="1">
      <alignment horizontal="right"/>
    </xf>
    <xf numFmtId="165" fontId="10" fillId="2" borderId="3" xfId="1" applyNumberFormat="1" applyFont="1" applyFill="1" applyBorder="1" applyAlignment="1">
      <alignment horizontal="right"/>
    </xf>
    <xf numFmtId="3" fontId="18" fillId="0" borderId="12" xfId="0" applyNumberFormat="1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left"/>
    </xf>
    <xf numFmtId="0" fontId="30" fillId="2" borderId="0" xfId="0" applyFont="1" applyFill="1"/>
    <xf numFmtId="0" fontId="31" fillId="0" borderId="0" xfId="0" applyFont="1" applyAlignment="1">
      <alignment vertical="center"/>
    </xf>
    <xf numFmtId="0" fontId="4" fillId="2" borderId="0" xfId="0" applyFont="1" applyFill="1"/>
    <xf numFmtId="0" fontId="32" fillId="2" borderId="0" xfId="0" applyFont="1" applyFill="1"/>
    <xf numFmtId="0" fontId="23" fillId="9" borderId="2" xfId="0" applyFont="1" applyFill="1" applyBorder="1" applyAlignment="1">
      <alignment horizontal="center" vertical="center"/>
    </xf>
    <xf numFmtId="0" fontId="23" fillId="9" borderId="20" xfId="0" applyFont="1" applyFill="1" applyBorder="1" applyAlignment="1">
      <alignment horizontal="center" vertical="center"/>
    </xf>
    <xf numFmtId="0" fontId="23" fillId="9" borderId="7" xfId="0" applyFont="1" applyFill="1" applyBorder="1" applyAlignment="1">
      <alignment horizontal="center" vertical="center"/>
    </xf>
    <xf numFmtId="0" fontId="23" fillId="9" borderId="8" xfId="0" applyFont="1" applyFill="1" applyBorder="1" applyAlignment="1">
      <alignment horizontal="center" vertical="center"/>
    </xf>
    <xf numFmtId="1" fontId="14" fillId="4" borderId="2" xfId="0" applyNumberFormat="1" applyFont="1" applyFill="1" applyBorder="1" applyAlignment="1">
      <alignment horizontal="center" vertical="center"/>
    </xf>
    <xf numFmtId="1" fontId="14" fillId="2" borderId="2" xfId="0" applyNumberFormat="1" applyFont="1" applyFill="1" applyBorder="1" applyAlignment="1">
      <alignment horizontal="center" vertical="center"/>
    </xf>
    <xf numFmtId="1" fontId="14" fillId="4" borderId="24" xfId="0" applyNumberFormat="1" applyFont="1" applyFill="1" applyBorder="1" applyAlignment="1">
      <alignment horizontal="center" vertical="center"/>
    </xf>
    <xf numFmtId="165" fontId="10" fillId="0" borderId="0" xfId="7" applyNumberFormat="1" applyFill="1"/>
    <xf numFmtId="0" fontId="10" fillId="0" borderId="0" xfId="7" applyFill="1"/>
    <xf numFmtId="0" fontId="4" fillId="0" borderId="0" xfId="0" applyFont="1" applyAlignment="1">
      <alignment horizontal="left" vertical="center"/>
    </xf>
    <xf numFmtId="0" fontId="35" fillId="0" borderId="0" xfId="10" applyFont="1"/>
    <xf numFmtId="0" fontId="0" fillId="9" borderId="13" xfId="6" applyFont="1" applyFill="1" applyBorder="1" applyAlignment="1">
      <alignment wrapText="1"/>
    </xf>
    <xf numFmtId="0" fontId="4" fillId="0" borderId="0" xfId="6" applyFont="1" applyFill="1" applyBorder="1" applyAlignment="1">
      <alignment wrapText="1"/>
    </xf>
    <xf numFmtId="164" fontId="4" fillId="0" borderId="0" xfId="0" applyNumberFormat="1" applyFont="1" applyAlignment="1">
      <alignment horizontal="right" vertical="center" wrapText="1"/>
    </xf>
    <xf numFmtId="0" fontId="36" fillId="0" borderId="0" xfId="0" applyFont="1"/>
    <xf numFmtId="0" fontId="36" fillId="2" borderId="0" xfId="0" applyFont="1" applyFill="1"/>
    <xf numFmtId="0" fontId="4" fillId="0" borderId="0" xfId="6" applyFont="1" applyFill="1" applyBorder="1" applyAlignment="1">
      <alignment horizontal="left" wrapText="1" indent="1"/>
    </xf>
    <xf numFmtId="164" fontId="4" fillId="0" borderId="0" xfId="0" applyNumberFormat="1" applyFont="1" applyAlignment="1">
      <alignment horizontal="left" vertical="center" wrapText="1" indent="1"/>
    </xf>
    <xf numFmtId="0" fontId="36" fillId="0" borderId="0" xfId="0" applyFont="1" applyAlignment="1">
      <alignment horizontal="left" indent="1"/>
    </xf>
    <xf numFmtId="0" fontId="36" fillId="2" borderId="0" xfId="0" applyFont="1" applyFill="1" applyAlignment="1">
      <alignment horizontal="left" indent="1"/>
    </xf>
    <xf numFmtId="0" fontId="31" fillId="0" borderId="0" xfId="0" applyFont="1" applyAlignment="1">
      <alignment horizontal="left" indent="6"/>
    </xf>
    <xf numFmtId="0" fontId="1" fillId="0" borderId="2" xfId="3" applyFont="1" applyFill="1" applyBorder="1" applyAlignment="1">
      <alignment horizontal="center"/>
    </xf>
    <xf numFmtId="169" fontId="20" fillId="0" borderId="6" xfId="10" applyNumberFormat="1" applyFont="1" applyFill="1" applyBorder="1" applyAlignment="1">
      <alignment horizontal="center" vertical="center"/>
    </xf>
    <xf numFmtId="0" fontId="14" fillId="2" borderId="6" xfId="8" applyFont="1" applyFill="1" applyBorder="1"/>
    <xf numFmtId="0" fontId="14" fillId="2" borderId="0" xfId="8" applyFont="1" applyFill="1" applyBorder="1"/>
    <xf numFmtId="169" fontId="21" fillId="0" borderId="0" xfId="10" applyNumberFormat="1" applyFont="1" applyFill="1" applyBorder="1" applyAlignment="1">
      <alignment horizontal="center" vertical="center"/>
    </xf>
    <xf numFmtId="165" fontId="14" fillId="2" borderId="0" xfId="8" applyNumberFormat="1" applyFont="1" applyFill="1" applyBorder="1"/>
    <xf numFmtId="170" fontId="14" fillId="4" borderId="20" xfId="0" applyNumberFormat="1" applyFont="1" applyFill="1" applyBorder="1"/>
    <xf numFmtId="170" fontId="14" fillId="4" borderId="8" xfId="0" applyNumberFormat="1" applyFont="1" applyFill="1" applyBorder="1"/>
    <xf numFmtId="170" fontId="14" fillId="2" borderId="20" xfId="0" applyNumberFormat="1" applyFont="1" applyFill="1" applyBorder="1"/>
    <xf numFmtId="170" fontId="14" fillId="2" borderId="8" xfId="0" applyNumberFormat="1" applyFont="1" applyFill="1" applyBorder="1"/>
    <xf numFmtId="170" fontId="14" fillId="4" borderId="22" xfId="0" applyNumberFormat="1" applyFont="1" applyFill="1" applyBorder="1"/>
    <xf numFmtId="170" fontId="14" fillId="4" borderId="23" xfId="0" applyNumberFormat="1" applyFont="1" applyFill="1" applyBorder="1"/>
    <xf numFmtId="2" fontId="10" fillId="0" borderId="0" xfId="7" applyNumberFormat="1" applyFill="1"/>
    <xf numFmtId="1" fontId="10" fillId="0" borderId="3" xfId="7" applyNumberFormat="1" applyBorder="1" applyAlignment="1">
      <alignment horizontal="center" vertical="center"/>
    </xf>
    <xf numFmtId="1" fontId="10" fillId="0" borderId="3" xfId="1" applyNumberFormat="1" applyFont="1" applyFill="1" applyBorder="1" applyAlignment="1">
      <alignment horizontal="right"/>
    </xf>
    <xf numFmtId="1" fontId="10" fillId="0" borderId="3" xfId="1" applyNumberFormat="1" applyFont="1" applyBorder="1" applyAlignment="1">
      <alignment horizontal="right"/>
    </xf>
    <xf numFmtId="0" fontId="0" fillId="2" borderId="0" xfId="0" applyFill="1" applyBorder="1"/>
    <xf numFmtId="165" fontId="10" fillId="2" borderId="0" xfId="7" applyNumberFormat="1" applyFill="1"/>
    <xf numFmtId="0" fontId="2" fillId="3" borderId="24" xfId="6" applyFont="1" applyFill="1" applyBorder="1" applyAlignment="1">
      <alignment horizontal="left" vertical="top" wrapText="1"/>
    </xf>
    <xf numFmtId="9" fontId="1" fillId="0" borderId="0" xfId="2" applyFill="1" applyBorder="1" applyAlignment="1">
      <alignment horizontal="right" vertical="center"/>
    </xf>
    <xf numFmtId="9" fontId="12" fillId="2" borderId="0" xfId="2" applyFont="1" applyFill="1"/>
    <xf numFmtId="164" fontId="12" fillId="2" borderId="0" xfId="2" applyNumberFormat="1" applyFont="1" applyFill="1"/>
    <xf numFmtId="164" fontId="1" fillId="0" borderId="0" xfId="2" applyNumberFormat="1" applyFill="1" applyBorder="1" applyAlignment="1">
      <alignment horizontal="right" vertical="center"/>
    </xf>
    <xf numFmtId="0" fontId="0" fillId="2" borderId="0" xfId="0" applyFill="1" applyBorder="1" applyAlignment="1">
      <alignment horizontal="center"/>
    </xf>
    <xf numFmtId="170" fontId="0" fillId="2" borderId="0" xfId="0" applyNumberFormat="1" applyFill="1" applyBorder="1"/>
    <xf numFmtId="2" fontId="0" fillId="2" borderId="0" xfId="0" applyNumberFormat="1" applyFill="1" applyBorder="1"/>
    <xf numFmtId="0" fontId="25" fillId="0" borderId="0" xfId="0" applyFont="1" applyAlignment="1">
      <alignment horizontal="center" vertical="center" wrapText="1"/>
    </xf>
    <xf numFmtId="170" fontId="14" fillId="12" borderId="20" xfId="0" applyNumberFormat="1" applyFont="1" applyFill="1" applyBorder="1"/>
    <xf numFmtId="170" fontId="14" fillId="0" borderId="8" xfId="0" applyNumberFormat="1" applyFont="1" applyFill="1" applyBorder="1"/>
    <xf numFmtId="0" fontId="5" fillId="2" borderId="0" xfId="0" applyFont="1" applyFill="1" applyAlignment="1">
      <alignment horizontal="center" wrapText="1"/>
    </xf>
    <xf numFmtId="0" fontId="31" fillId="2" borderId="0" xfId="0" applyFont="1" applyFill="1" applyAlignment="1">
      <alignment vertical="top"/>
    </xf>
    <xf numFmtId="0" fontId="5" fillId="3" borderId="3" xfId="0" applyFont="1" applyFill="1" applyBorder="1" applyAlignment="1">
      <alignment horizont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wrapText="1"/>
    </xf>
    <xf numFmtId="0" fontId="38" fillId="3" borderId="24" xfId="0" applyFont="1" applyFill="1" applyBorder="1" applyAlignment="1">
      <alignment horizontal="left" wrapText="1"/>
    </xf>
    <xf numFmtId="0" fontId="33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vertical="center"/>
    </xf>
    <xf numFmtId="0" fontId="31" fillId="0" borderId="0" xfId="0" applyFont="1" applyAlignment="1">
      <alignment vertical="top"/>
    </xf>
    <xf numFmtId="0" fontId="31" fillId="0" borderId="0" xfId="0" applyFont="1" applyAlignment="1">
      <alignment horizontal="left" vertical="center" wrapText="1"/>
    </xf>
    <xf numFmtId="0" fontId="10" fillId="9" borderId="1" xfId="7" applyFill="1" applyBorder="1" applyAlignment="1">
      <alignment horizontal="center" vertical="center"/>
    </xf>
    <xf numFmtId="0" fontId="10" fillId="9" borderId="24" xfId="7" applyFill="1" applyBorder="1" applyAlignment="1">
      <alignment horizontal="center" vertical="center"/>
    </xf>
    <xf numFmtId="0" fontId="10" fillId="11" borderId="19" xfId="7" applyFill="1" applyBorder="1" applyAlignment="1">
      <alignment horizontal="center" vertical="center"/>
    </xf>
    <xf numFmtId="0" fontId="10" fillId="11" borderId="4" xfId="7" applyFill="1" applyBorder="1" applyAlignment="1">
      <alignment horizontal="center" vertical="center"/>
    </xf>
    <xf numFmtId="0" fontId="10" fillId="11" borderId="5" xfId="7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8" applyFont="1" applyAlignment="1">
      <alignment horizontal="left" vertical="center"/>
    </xf>
    <xf numFmtId="0" fontId="17" fillId="0" borderId="21" xfId="8" applyFont="1" applyBorder="1" applyAlignment="1">
      <alignment horizontal="center" wrapText="1"/>
    </xf>
    <xf numFmtId="0" fontId="2" fillId="3" borderId="19" xfId="3" applyFont="1" applyFill="1" applyBorder="1" applyAlignment="1">
      <alignment horizontal="center" vertical="center"/>
    </xf>
    <xf numFmtId="0" fontId="2" fillId="3" borderId="4" xfId="3" applyFont="1" applyFill="1" applyBorder="1" applyAlignment="1">
      <alignment horizontal="center" vertical="center"/>
    </xf>
    <xf numFmtId="0" fontId="2" fillId="3" borderId="5" xfId="3" applyFont="1" applyFill="1" applyBorder="1" applyAlignment="1">
      <alignment horizontal="center" vertical="center"/>
    </xf>
    <xf numFmtId="165" fontId="1" fillId="0" borderId="2" xfId="9" applyNumberFormat="1" applyFont="1" applyFill="1" applyBorder="1" applyAlignment="1">
      <alignment horizontal="center" vertical="center"/>
    </xf>
    <xf numFmtId="165" fontId="1" fillId="0" borderId="24" xfId="9" applyNumberFormat="1" applyFont="1" applyFill="1" applyBorder="1" applyAlignment="1">
      <alignment horizontal="center" vertical="center"/>
    </xf>
    <xf numFmtId="3" fontId="13" fillId="4" borderId="19" xfId="8" applyNumberFormat="1" applyFont="1" applyFill="1" applyBorder="1" applyAlignment="1">
      <alignment horizontal="center" vertical="center"/>
    </xf>
    <xf numFmtId="3" fontId="13" fillId="4" borderId="5" xfId="8" applyNumberFormat="1" applyFont="1" applyFill="1" applyBorder="1" applyAlignment="1">
      <alignment horizontal="center" vertical="center"/>
    </xf>
    <xf numFmtId="3" fontId="2" fillId="4" borderId="19" xfId="4" applyNumberFormat="1" applyFont="1" applyFill="1" applyBorder="1" applyAlignment="1">
      <alignment horizontal="center" vertical="center"/>
    </xf>
    <xf numFmtId="3" fontId="2" fillId="4" borderId="5" xfId="4" applyNumberFormat="1" applyFont="1" applyFill="1" applyBorder="1" applyAlignment="1">
      <alignment horizontal="center" vertical="center"/>
    </xf>
    <xf numFmtId="0" fontId="16" fillId="2" borderId="0" xfId="8" applyFont="1" applyFill="1" applyAlignment="1">
      <alignment horizontal="center" vertical="center" wrapText="1"/>
    </xf>
    <xf numFmtId="0" fontId="1" fillId="3" borderId="9" xfId="6" applyFill="1" applyBorder="1" applyAlignment="1">
      <alignment horizontal="center" vertical="center"/>
    </xf>
    <xf numFmtId="0" fontId="1" fillId="3" borderId="7" xfId="6" applyFill="1" applyBorder="1" applyAlignment="1">
      <alignment horizontal="center" vertical="center"/>
    </xf>
    <xf numFmtId="0" fontId="1" fillId="3" borderId="6" xfId="6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29" fillId="0" borderId="21" xfId="0" applyFont="1" applyFill="1" applyBorder="1" applyAlignment="1">
      <alignment horizontal="center" vertical="center" wrapText="1"/>
    </xf>
    <xf numFmtId="0" fontId="21" fillId="0" borderId="19" xfId="10" applyFont="1" applyBorder="1" applyAlignment="1">
      <alignment horizontal="center" vertical="center" wrapText="1"/>
    </xf>
    <xf numFmtId="0" fontId="21" fillId="0" borderId="5" xfId="1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9" fillId="3" borderId="1" xfId="0" applyFont="1" applyFill="1" applyBorder="1" applyAlignment="1">
      <alignment horizontal="center" vertical="center"/>
    </xf>
    <xf numFmtId="165" fontId="7" fillId="4" borderId="6" xfId="1" applyNumberFormat="1" applyFont="1" applyFill="1" applyBorder="1"/>
    <xf numFmtId="165" fontId="7" fillId="4" borderId="1" xfId="1" applyNumberFormat="1" applyFont="1" applyFill="1" applyBorder="1"/>
    <xf numFmtId="164" fontId="7" fillId="4" borderId="6" xfId="0" applyNumberFormat="1" applyFont="1" applyFill="1" applyBorder="1"/>
    <xf numFmtId="164" fontId="7" fillId="4" borderId="7" xfId="0" applyNumberFormat="1" applyFont="1" applyFill="1" applyBorder="1"/>
    <xf numFmtId="0" fontId="40" fillId="3" borderId="2" xfId="0" applyFont="1" applyFill="1" applyBorder="1" applyAlignment="1">
      <alignment horizontal="center" vertical="center"/>
    </xf>
    <xf numFmtId="165" fontId="2" fillId="2" borderId="0" xfId="1" applyNumberFormat="1" applyFont="1" applyFill="1" applyBorder="1"/>
    <xf numFmtId="165" fontId="2" fillId="2" borderId="2" xfId="1" applyNumberFormat="1" applyFont="1" applyFill="1" applyBorder="1"/>
    <xf numFmtId="164" fontId="2" fillId="2" borderId="0" xfId="0" applyNumberFormat="1" applyFont="1" applyFill="1" applyBorder="1"/>
    <xf numFmtId="164" fontId="2" fillId="2" borderId="8" xfId="0" applyNumberFormat="1" applyFont="1" applyFill="1" applyBorder="1"/>
    <xf numFmtId="165" fontId="2" fillId="4" borderId="0" xfId="1" applyNumberFormat="1" applyFont="1" applyFill="1" applyBorder="1"/>
    <xf numFmtId="165" fontId="2" fillId="4" borderId="2" xfId="1" applyNumberFormat="1" applyFont="1" applyFill="1" applyBorder="1"/>
    <xf numFmtId="164" fontId="2" fillId="4" borderId="0" xfId="0" applyNumberFormat="1" applyFont="1" applyFill="1" applyBorder="1"/>
    <xf numFmtId="164" fontId="2" fillId="4" borderId="8" xfId="0" applyNumberFormat="1" applyFont="1" applyFill="1" applyBorder="1"/>
    <xf numFmtId="0" fontId="2" fillId="3" borderId="3" xfId="0" applyFont="1" applyFill="1" applyBorder="1" applyAlignment="1">
      <alignment horizontal="center" vertical="center" wrapText="1"/>
    </xf>
    <xf numFmtId="9" fontId="2" fillId="2" borderId="4" xfId="0" applyNumberFormat="1" applyFont="1" applyFill="1" applyBorder="1" applyAlignment="1">
      <alignment horizontal="right" vertical="center"/>
    </xf>
    <xf numFmtId="9" fontId="2" fillId="2" borderId="3" xfId="0" applyNumberFormat="1" applyFont="1" applyFill="1" applyBorder="1" applyAlignment="1">
      <alignment horizontal="right" vertical="center"/>
    </xf>
    <xf numFmtId="0" fontId="2" fillId="2" borderId="4" xfId="0" applyFont="1" applyFill="1" applyBorder="1"/>
    <xf numFmtId="0" fontId="2" fillId="2" borderId="5" xfId="0" applyFont="1" applyFill="1" applyBorder="1"/>
    <xf numFmtId="9" fontId="7" fillId="4" borderId="1" xfId="2" applyFont="1" applyFill="1" applyBorder="1"/>
    <xf numFmtId="164" fontId="2" fillId="2" borderId="2" xfId="2" applyNumberFormat="1" applyFont="1" applyFill="1" applyBorder="1"/>
    <xf numFmtId="164" fontId="2" fillId="11" borderId="2" xfId="2" applyNumberFormat="1" applyFont="1" applyFill="1" applyBorder="1"/>
    <xf numFmtId="164" fontId="2" fillId="2" borderId="24" xfId="2" applyNumberFormat="1" applyFont="1" applyFill="1" applyBorder="1"/>
    <xf numFmtId="0" fontId="4" fillId="0" borderId="0" xfId="0" applyFont="1" applyBorder="1" applyAlignment="1">
      <alignment vertical="top" wrapText="1"/>
    </xf>
    <xf numFmtId="0" fontId="40" fillId="3" borderId="24" xfId="0" applyFont="1" applyFill="1" applyBorder="1" applyAlignment="1">
      <alignment horizontal="center" vertical="center"/>
    </xf>
    <xf numFmtId="164" fontId="0" fillId="9" borderId="21" xfId="0" applyNumberFormat="1" applyFill="1" applyBorder="1" applyAlignment="1">
      <alignment horizontal="right" vertical="center"/>
    </xf>
    <xf numFmtId="164" fontId="0" fillId="9" borderId="23" xfId="0" applyNumberFormat="1" applyFill="1" applyBorder="1" applyAlignment="1">
      <alignment horizontal="right" vertical="center"/>
    </xf>
    <xf numFmtId="174" fontId="0" fillId="9" borderId="0" xfId="1" applyNumberFormat="1" applyFont="1" applyFill="1" applyBorder="1" applyAlignment="1">
      <alignment horizontal="center" vertical="center"/>
    </xf>
    <xf numFmtId="174" fontId="0" fillId="4" borderId="21" xfId="1" applyNumberFormat="1" applyFont="1" applyFill="1" applyBorder="1" applyAlignment="1">
      <alignment horizontal="center" vertical="center"/>
    </xf>
    <xf numFmtId="174" fontId="0" fillId="9" borderId="8" xfId="1" applyNumberFormat="1" applyFont="1" applyFill="1" applyBorder="1" applyAlignment="1">
      <alignment horizontal="center" vertical="center"/>
    </xf>
    <xf numFmtId="174" fontId="0" fillId="4" borderId="23" xfId="1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41" fillId="2" borderId="0" xfId="0" applyFont="1" applyFill="1"/>
    <xf numFmtId="0" fontId="17" fillId="0" borderId="0" xfId="0" applyFont="1" applyAlignment="1">
      <alignment horizontal="center" vertical="center" wrapText="1"/>
    </xf>
    <xf numFmtId="0" fontId="24" fillId="2" borderId="0" xfId="7" applyFont="1" applyFill="1" applyAlignment="1">
      <alignment horizontal="center" vertical="center" wrapText="1"/>
    </xf>
    <xf numFmtId="0" fontId="42" fillId="2" borderId="0" xfId="7" applyFont="1" applyFill="1"/>
    <xf numFmtId="0" fontId="42" fillId="0" borderId="0" xfId="7" applyFont="1" applyFill="1"/>
    <xf numFmtId="0" fontId="24" fillId="0" borderId="0" xfId="7" applyFont="1" applyFill="1" applyAlignment="1">
      <alignment horizontal="center" wrapText="1"/>
    </xf>
    <xf numFmtId="0" fontId="17" fillId="2" borderId="0" xfId="0" applyFont="1" applyFill="1" applyAlignment="1">
      <alignment horizontal="center" wrapText="1"/>
    </xf>
    <xf numFmtId="0" fontId="17" fillId="2" borderId="21" xfId="0" applyFont="1" applyFill="1" applyBorder="1" applyAlignment="1">
      <alignment horizontal="center" wrapText="1"/>
    </xf>
    <xf numFmtId="0" fontId="43" fillId="2" borderId="0" xfId="8" applyFont="1" applyFill="1" applyAlignment="1">
      <alignment horizontal="center" vertical="center"/>
    </xf>
  </cellXfs>
  <cellStyles count="16">
    <cellStyle name="20 % - Accent1" xfId="4" builtinId="30"/>
    <cellStyle name="40 % - Accent1" xfId="5" builtinId="31"/>
    <cellStyle name="60 % - Accent1" xfId="6" builtinId="32"/>
    <cellStyle name="Accent1" xfId="3" builtinId="29"/>
    <cellStyle name="Milliers" xfId="1" builtinId="3"/>
    <cellStyle name="Milliers 2" xfId="9" xr:uid="{94CC63E0-98AE-405B-A1EC-42E8FE07A914}"/>
    <cellStyle name="Milliers 2 2" xfId="15" xr:uid="{7F372837-B24F-4ACB-B2C4-FC81B2895C64}"/>
    <cellStyle name="Milliers 2 3" xfId="13" xr:uid="{6F813BC6-3054-4E0F-BDE5-870EAE96CF65}"/>
    <cellStyle name="Milliers 3" xfId="11" xr:uid="{C7092A03-51A9-4FB2-8A4F-54A939741E28}"/>
    <cellStyle name="Milliers 4" xfId="14" xr:uid="{9AE9BD69-5045-4EE2-8A0B-9D1F29E877E6}"/>
    <cellStyle name="Milliers 5" xfId="12" xr:uid="{5B032BCB-E0C7-43D0-A036-E81EEFAE5FD3}"/>
    <cellStyle name="Normal" xfId="0" builtinId="0"/>
    <cellStyle name="Normal 2" xfId="7" xr:uid="{433C0852-8C89-41C1-8755-1B27E639D354}"/>
    <cellStyle name="Normal 3" xfId="8" xr:uid="{7908E3EC-4AD4-4922-8B33-BD2FE84A8B4B}"/>
    <cellStyle name="Normal 4" xfId="10" xr:uid="{4B2D0620-4A9F-448E-868E-91809E08EF5A}"/>
    <cellStyle name="Pourcentage" xfId="2" builtinId="5"/>
  </cellStyles>
  <dxfs count="0"/>
  <tableStyles count="0" defaultTableStyle="TableStyleMedium2" defaultPivotStyle="PivotStyleLight16"/>
  <colors>
    <mruColors>
      <color rgb="FFC6E0B4"/>
      <color rgb="FFE2EFDA"/>
      <color rgb="FF5B9BD5"/>
      <color rgb="FF991E66"/>
      <color rgb="FF636363"/>
      <color rgb="FF9E480E"/>
      <color rgb="FF264478"/>
      <color rgb="FF000000"/>
      <color rgb="FF70AD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45852489915272"/>
          <c:y val="9.8928884650222135E-2"/>
          <c:w val="0.84363778971288073"/>
          <c:h val="0.67337739203780289"/>
        </c:manualLayout>
      </c:layout>
      <c:lineChart>
        <c:grouping val="standard"/>
        <c:varyColors val="0"/>
        <c:ser>
          <c:idx val="0"/>
          <c:order val="0"/>
          <c:tx>
            <c:v>Hommes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470829068577279E-2"/>
                  <c:y val="5.5157198014340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63-40E2-96B3-0DC877B6692D}"/>
                </c:ext>
              </c:extLst>
            </c:dLbl>
            <c:dLbl>
              <c:idx val="22"/>
              <c:layout>
                <c:manualLayout>
                  <c:x val="-1.412928293889085E-2"/>
                  <c:y val="4.78029049457620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11E-44D1-9C8F-80E698B8592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2001'!$A$4:$A$26</c:f>
              <c:strCach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2019*</c:v>
                </c:pt>
                <c:pt idx="19">
                  <c:v>2019*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'Evolution depuis 2001'!$B$4:$B$26</c:f>
              <c:numCache>
                <c:formatCode>_-* #\ ##0_-;\-* #\ ##0_-;_-* "-"??_-;_-@_-</c:formatCode>
                <c:ptCount val="23"/>
                <c:pt idx="0">
                  <c:v>4568300</c:v>
                </c:pt>
                <c:pt idx="1">
                  <c:v>4640590</c:v>
                </c:pt>
                <c:pt idx="2">
                  <c:v>4831444</c:v>
                </c:pt>
                <c:pt idx="3">
                  <c:v>4989194</c:v>
                </c:pt>
                <c:pt idx="4">
                  <c:v>5179667</c:v>
                </c:pt>
                <c:pt idx="5">
                  <c:v>5372868</c:v>
                </c:pt>
                <c:pt idx="6">
                  <c:v>5558441</c:v>
                </c:pt>
                <c:pt idx="7">
                  <c:v>5677953</c:v>
                </c:pt>
                <c:pt idx="8">
                  <c:v>5813680</c:v>
                </c:pt>
                <c:pt idx="9">
                  <c:v>5887375</c:v>
                </c:pt>
                <c:pt idx="10">
                  <c:v>5929357</c:v>
                </c:pt>
                <c:pt idx="11">
                  <c:v>6040019</c:v>
                </c:pt>
                <c:pt idx="12">
                  <c:v>6117963</c:v>
                </c:pt>
                <c:pt idx="13">
                  <c:v>6184927</c:v>
                </c:pt>
                <c:pt idx="14">
                  <c:v>6255508</c:v>
                </c:pt>
                <c:pt idx="15">
                  <c:v>6299077</c:v>
                </c:pt>
                <c:pt idx="16">
                  <c:v>6371507</c:v>
                </c:pt>
                <c:pt idx="17">
                  <c:v>6432528</c:v>
                </c:pt>
                <c:pt idx="19">
                  <c:v>6533041</c:v>
                </c:pt>
                <c:pt idx="20">
                  <c:v>6538514</c:v>
                </c:pt>
                <c:pt idx="21">
                  <c:v>6578212</c:v>
                </c:pt>
                <c:pt idx="22">
                  <c:v>6638279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3F-430E-88FA-2BCB5ED5AE97}"/>
            </c:ext>
          </c:extLst>
        </c:ser>
        <c:ser>
          <c:idx val="1"/>
          <c:order val="1"/>
          <c:tx>
            <c:v>Femmes</c:v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1843511884453564E-2"/>
                  <c:y val="-4.78029049457620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63-40E2-96B3-0DC877B6692D}"/>
                </c:ext>
              </c:extLst>
            </c:dLbl>
            <c:dLbl>
              <c:idx val="22"/>
              <c:layout>
                <c:manualLayout>
                  <c:x val="-1.8839072956208007E-2"/>
                  <c:y val="-5.70596965093301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1E-44D1-9C8F-80E698B8592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2001'!$A$4:$A$26</c:f>
              <c:strCach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2019*</c:v>
                </c:pt>
                <c:pt idx="19">
                  <c:v>2019*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'Evolution depuis 2001'!$C$4:$C$26</c:f>
              <c:numCache>
                <c:formatCode>_-* #\ ##0_-;\-* #\ ##0_-;_-* "-"??_-;_-@_-</c:formatCode>
                <c:ptCount val="23"/>
                <c:pt idx="0">
                  <c:v>5678165</c:v>
                </c:pt>
                <c:pt idx="1">
                  <c:v>5770432</c:v>
                </c:pt>
                <c:pt idx="2">
                  <c:v>5915960</c:v>
                </c:pt>
                <c:pt idx="3">
                  <c:v>6072984</c:v>
                </c:pt>
                <c:pt idx="4">
                  <c:v>6269002</c:v>
                </c:pt>
                <c:pt idx="5">
                  <c:v>6479984</c:v>
                </c:pt>
                <c:pt idx="6">
                  <c:v>6681830</c:v>
                </c:pt>
                <c:pt idx="7">
                  <c:v>6876568</c:v>
                </c:pt>
                <c:pt idx="8">
                  <c:v>7071156</c:v>
                </c:pt>
                <c:pt idx="9">
                  <c:v>7214694</c:v>
                </c:pt>
                <c:pt idx="10">
                  <c:v>7305717</c:v>
                </c:pt>
                <c:pt idx="11">
                  <c:v>7459062</c:v>
                </c:pt>
                <c:pt idx="12">
                  <c:v>7568777</c:v>
                </c:pt>
                <c:pt idx="13">
                  <c:v>7669905</c:v>
                </c:pt>
                <c:pt idx="14">
                  <c:v>7769130</c:v>
                </c:pt>
                <c:pt idx="15">
                  <c:v>7840457</c:v>
                </c:pt>
                <c:pt idx="16">
                  <c:v>7980913</c:v>
                </c:pt>
                <c:pt idx="17">
                  <c:v>8109214</c:v>
                </c:pt>
                <c:pt idx="19">
                  <c:v>8177796</c:v>
                </c:pt>
                <c:pt idx="20">
                  <c:v>8212174</c:v>
                </c:pt>
                <c:pt idx="21">
                  <c:v>8306346</c:v>
                </c:pt>
                <c:pt idx="22">
                  <c:v>8410892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3F-430E-88FA-2BCB5ED5AE97}"/>
            </c:ext>
          </c:extLst>
        </c:ser>
        <c:ser>
          <c:idx val="2"/>
          <c:order val="2"/>
          <c:tx>
            <c:v>Ensemble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2745365631752529E-2"/>
                  <c:y val="-6.6188637617209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63-40E2-96B3-0DC877B6692D}"/>
                </c:ext>
              </c:extLst>
            </c:dLbl>
            <c:dLbl>
              <c:idx val="22"/>
              <c:layout>
                <c:manualLayout>
                  <c:x val="-4.7097609796304561E-3"/>
                  <c:y val="-7.354293068578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1E-44D1-9C8F-80E698B8592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2001'!$A$4:$A$26</c:f>
              <c:strCache>
                <c:ptCount val="23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2019*</c:v>
                </c:pt>
                <c:pt idx="19">
                  <c:v>2019*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strCache>
            </c:strRef>
          </c:cat>
          <c:val>
            <c:numRef>
              <c:f>'Evolution depuis 2001'!$D$4:$D$26</c:f>
              <c:numCache>
                <c:formatCode>_-* #\ ##0_-;\-* #\ ##0_-;_-* "-"??_-;_-@_-</c:formatCode>
                <c:ptCount val="23"/>
                <c:pt idx="0">
                  <c:v>10246465</c:v>
                </c:pt>
                <c:pt idx="1">
                  <c:v>10411022</c:v>
                </c:pt>
                <c:pt idx="2">
                  <c:v>10747404</c:v>
                </c:pt>
                <c:pt idx="3">
                  <c:v>11062178</c:v>
                </c:pt>
                <c:pt idx="4">
                  <c:v>11448669</c:v>
                </c:pt>
                <c:pt idx="5">
                  <c:v>11852852</c:v>
                </c:pt>
                <c:pt idx="6">
                  <c:v>12240271</c:v>
                </c:pt>
                <c:pt idx="7">
                  <c:v>12554521</c:v>
                </c:pt>
                <c:pt idx="8">
                  <c:v>12884836</c:v>
                </c:pt>
                <c:pt idx="9">
                  <c:v>13102069</c:v>
                </c:pt>
                <c:pt idx="10">
                  <c:v>13235074</c:v>
                </c:pt>
                <c:pt idx="11">
                  <c:v>13499081</c:v>
                </c:pt>
                <c:pt idx="12">
                  <c:v>13686740</c:v>
                </c:pt>
                <c:pt idx="13">
                  <c:v>13854832</c:v>
                </c:pt>
                <c:pt idx="14">
                  <c:v>14024638</c:v>
                </c:pt>
                <c:pt idx="15">
                  <c:v>14139534</c:v>
                </c:pt>
                <c:pt idx="16">
                  <c:v>14352420</c:v>
                </c:pt>
                <c:pt idx="17">
                  <c:v>14541742</c:v>
                </c:pt>
                <c:pt idx="19">
                  <c:v>14710837</c:v>
                </c:pt>
                <c:pt idx="20">
                  <c:v>14750688</c:v>
                </c:pt>
                <c:pt idx="21">
                  <c:v>14884558</c:v>
                </c:pt>
                <c:pt idx="22">
                  <c:v>15049171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3F-430E-88FA-2BCB5ED5A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502752"/>
        <c:axId val="530501768"/>
      </c:lineChart>
      <c:catAx>
        <c:axId val="53050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1768"/>
        <c:crosses val="autoZero"/>
        <c:auto val="1"/>
        <c:lblAlgn val="ctr"/>
        <c:lblOffset val="100"/>
        <c:noMultiLvlLbl val="0"/>
      </c:catAx>
      <c:valAx>
        <c:axId val="53050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402333625693542E-2"/>
          <c:y val="4.6938292776677215E-2"/>
          <c:w val="0.78346883735903472"/>
          <c:h val="0.74576128445686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'Pyramide résidents France'!$D$3</c:f>
              <c:strCache>
                <c:ptCount val="1"/>
                <c:pt idx="0">
                  <c:v>Population française (2)</c:v>
                </c:pt>
              </c:strCache>
            </c:strRef>
          </c:tx>
          <c:spPr>
            <a:solidFill>
              <a:srgbClr val="095AA6"/>
            </a:solidFill>
            <a:ln>
              <a:noFill/>
            </a:ln>
            <a:effectLst/>
          </c:spPr>
          <c:invertIfNegative val="0"/>
          <c:cat>
            <c:numRef>
              <c:f>'Pyramide résidents France'!$A$4:$A$104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'Pyramide résidents France'!$D$4:$D$104</c:f>
              <c:numCache>
                <c:formatCode>0</c:formatCode>
                <c:ptCount val="101"/>
                <c:pt idx="0">
                  <c:v>330929</c:v>
                </c:pt>
                <c:pt idx="1">
                  <c:v>343026</c:v>
                </c:pt>
                <c:pt idx="2">
                  <c:v>341042</c:v>
                </c:pt>
                <c:pt idx="3">
                  <c:v>351707</c:v>
                </c:pt>
                <c:pt idx="4">
                  <c:v>356873</c:v>
                </c:pt>
                <c:pt idx="5">
                  <c:v>366538</c:v>
                </c:pt>
                <c:pt idx="6">
                  <c:v>377726</c:v>
                </c:pt>
                <c:pt idx="7">
                  <c:v>388256</c:v>
                </c:pt>
                <c:pt idx="8">
                  <c:v>402149</c:v>
                </c:pt>
                <c:pt idx="9">
                  <c:v>404450</c:v>
                </c:pt>
                <c:pt idx="10">
                  <c:v>410103</c:v>
                </c:pt>
                <c:pt idx="11">
                  <c:v>413317</c:v>
                </c:pt>
                <c:pt idx="12">
                  <c:v>424529</c:v>
                </c:pt>
                <c:pt idx="13">
                  <c:v>419008</c:v>
                </c:pt>
                <c:pt idx="14">
                  <c:v>420554</c:v>
                </c:pt>
                <c:pt idx="15">
                  <c:v>419925</c:v>
                </c:pt>
                <c:pt idx="16">
                  <c:v>423157</c:v>
                </c:pt>
                <c:pt idx="17">
                  <c:v>413489</c:v>
                </c:pt>
                <c:pt idx="18">
                  <c:v>406838</c:v>
                </c:pt>
                <c:pt idx="19">
                  <c:v>399346</c:v>
                </c:pt>
                <c:pt idx="20">
                  <c:v>396836</c:v>
                </c:pt>
                <c:pt idx="21">
                  <c:v>395152</c:v>
                </c:pt>
                <c:pt idx="22">
                  <c:v>399322</c:v>
                </c:pt>
                <c:pt idx="23">
                  <c:v>376314</c:v>
                </c:pt>
                <c:pt idx="24">
                  <c:v>376420</c:v>
                </c:pt>
                <c:pt idx="25">
                  <c:v>369379</c:v>
                </c:pt>
                <c:pt idx="26">
                  <c:v>374287</c:v>
                </c:pt>
                <c:pt idx="27">
                  <c:v>375987</c:v>
                </c:pt>
                <c:pt idx="28">
                  <c:v>372462</c:v>
                </c:pt>
                <c:pt idx="29">
                  <c:v>375228</c:v>
                </c:pt>
                <c:pt idx="30">
                  <c:v>395137</c:v>
                </c:pt>
                <c:pt idx="31">
                  <c:v>402304</c:v>
                </c:pt>
                <c:pt idx="32">
                  <c:v>413380</c:v>
                </c:pt>
                <c:pt idx="33">
                  <c:v>419725</c:v>
                </c:pt>
                <c:pt idx="34">
                  <c:v>428232</c:v>
                </c:pt>
                <c:pt idx="35">
                  <c:v>429765</c:v>
                </c:pt>
                <c:pt idx="36">
                  <c:v>436039</c:v>
                </c:pt>
                <c:pt idx="37">
                  <c:v>436180</c:v>
                </c:pt>
                <c:pt idx="38">
                  <c:v>429907</c:v>
                </c:pt>
                <c:pt idx="39">
                  <c:v>422931</c:v>
                </c:pt>
                <c:pt idx="40">
                  <c:v>446946</c:v>
                </c:pt>
                <c:pt idx="41">
                  <c:v>449043</c:v>
                </c:pt>
                <c:pt idx="42">
                  <c:v>455337</c:v>
                </c:pt>
                <c:pt idx="43">
                  <c:v>428335</c:v>
                </c:pt>
                <c:pt idx="44">
                  <c:v>418005</c:v>
                </c:pt>
                <c:pt idx="45">
                  <c:v>416080</c:v>
                </c:pt>
                <c:pt idx="46">
                  <c:v>404733</c:v>
                </c:pt>
                <c:pt idx="47">
                  <c:v>416726</c:v>
                </c:pt>
                <c:pt idx="48">
                  <c:v>436700</c:v>
                </c:pt>
                <c:pt idx="49">
                  <c:v>459061</c:v>
                </c:pt>
                <c:pt idx="50">
                  <c:v>468092</c:v>
                </c:pt>
                <c:pt idx="51">
                  <c:v>464859</c:v>
                </c:pt>
                <c:pt idx="52">
                  <c:v>454624</c:v>
                </c:pt>
                <c:pt idx="53">
                  <c:v>450429</c:v>
                </c:pt>
                <c:pt idx="54">
                  <c:v>445982</c:v>
                </c:pt>
                <c:pt idx="55">
                  <c:v>443201</c:v>
                </c:pt>
                <c:pt idx="56">
                  <c:v>456200</c:v>
                </c:pt>
                <c:pt idx="57">
                  <c:v>458021</c:v>
                </c:pt>
                <c:pt idx="58">
                  <c:v>463713</c:v>
                </c:pt>
                <c:pt idx="59">
                  <c:v>458019</c:v>
                </c:pt>
                <c:pt idx="60">
                  <c:v>441677</c:v>
                </c:pt>
                <c:pt idx="61">
                  <c:v>440838</c:v>
                </c:pt>
                <c:pt idx="62">
                  <c:v>440031</c:v>
                </c:pt>
                <c:pt idx="63">
                  <c:v>437495</c:v>
                </c:pt>
                <c:pt idx="64">
                  <c:v>427408</c:v>
                </c:pt>
                <c:pt idx="65">
                  <c:v>425143</c:v>
                </c:pt>
                <c:pt idx="66">
                  <c:v>421921</c:v>
                </c:pt>
                <c:pt idx="67">
                  <c:v>417746</c:v>
                </c:pt>
                <c:pt idx="68">
                  <c:v>412362</c:v>
                </c:pt>
                <c:pt idx="69">
                  <c:v>402938</c:v>
                </c:pt>
                <c:pt idx="70">
                  <c:v>408892</c:v>
                </c:pt>
                <c:pt idx="71">
                  <c:v>395165</c:v>
                </c:pt>
                <c:pt idx="72">
                  <c:v>406186</c:v>
                </c:pt>
                <c:pt idx="73">
                  <c:v>397980</c:v>
                </c:pt>
                <c:pt idx="74">
                  <c:v>393918</c:v>
                </c:pt>
                <c:pt idx="75">
                  <c:v>382802</c:v>
                </c:pt>
                <c:pt idx="76">
                  <c:v>360229</c:v>
                </c:pt>
                <c:pt idx="77">
                  <c:v>270554</c:v>
                </c:pt>
                <c:pt idx="78">
                  <c:v>260729</c:v>
                </c:pt>
                <c:pt idx="79">
                  <c:v>251396</c:v>
                </c:pt>
                <c:pt idx="80">
                  <c:v>229671</c:v>
                </c:pt>
                <c:pt idx="81">
                  <c:v>201481</c:v>
                </c:pt>
                <c:pt idx="82">
                  <c:v>205289</c:v>
                </c:pt>
                <c:pt idx="83">
                  <c:v>213155</c:v>
                </c:pt>
                <c:pt idx="84">
                  <c:v>201331</c:v>
                </c:pt>
                <c:pt idx="85">
                  <c:v>193010</c:v>
                </c:pt>
                <c:pt idx="86">
                  <c:v>185617</c:v>
                </c:pt>
                <c:pt idx="87">
                  <c:v>173069</c:v>
                </c:pt>
                <c:pt idx="88">
                  <c:v>163504</c:v>
                </c:pt>
                <c:pt idx="89">
                  <c:v>144334</c:v>
                </c:pt>
                <c:pt idx="90">
                  <c:v>136362</c:v>
                </c:pt>
                <c:pt idx="91">
                  <c:v>117375</c:v>
                </c:pt>
                <c:pt idx="92">
                  <c:v>101803</c:v>
                </c:pt>
                <c:pt idx="93">
                  <c:v>80263</c:v>
                </c:pt>
                <c:pt idx="94">
                  <c:v>65489</c:v>
                </c:pt>
                <c:pt idx="95">
                  <c:v>51604</c:v>
                </c:pt>
                <c:pt idx="96">
                  <c:v>40212</c:v>
                </c:pt>
                <c:pt idx="97">
                  <c:v>29496</c:v>
                </c:pt>
                <c:pt idx="98">
                  <c:v>20911</c:v>
                </c:pt>
                <c:pt idx="99">
                  <c:v>15028</c:v>
                </c:pt>
                <c:pt idx="100">
                  <c:v>25745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9-4FC8-8747-E7D43A961948}"/>
            </c:ext>
          </c:extLst>
        </c:ser>
        <c:ser>
          <c:idx val="1"/>
          <c:order val="1"/>
          <c:tx>
            <c:strRef>
              <c:f>'Pyramide résidents France'!$E$3</c:f>
              <c:strCache>
                <c:ptCount val="1"/>
                <c:pt idx="0">
                  <c:v>Retraités du régime général (1)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cat>
            <c:numRef>
              <c:f>'Pyramide résidents France'!$A$4:$A$104</c:f>
              <c:numCache>
                <c:formatCode>0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'Pyramide résidents France'!$E$4:$E$104</c:f>
              <c:numCache>
                <c:formatCode>0</c:formatCode>
                <c:ptCount val="101"/>
                <c:pt idx="51">
                  <c:v>33</c:v>
                </c:pt>
                <c:pt idx="52">
                  <c:v>98</c:v>
                </c:pt>
                <c:pt idx="53">
                  <c:v>206</c:v>
                </c:pt>
                <c:pt idx="54">
                  <c:v>303</c:v>
                </c:pt>
                <c:pt idx="55">
                  <c:v>3495</c:v>
                </c:pt>
                <c:pt idx="56">
                  <c:v>7087</c:v>
                </c:pt>
                <c:pt idx="57">
                  <c:v>9158</c:v>
                </c:pt>
                <c:pt idx="58">
                  <c:v>11742</c:v>
                </c:pt>
                <c:pt idx="59">
                  <c:v>14425</c:v>
                </c:pt>
                <c:pt idx="60">
                  <c:v>37301</c:v>
                </c:pt>
                <c:pt idx="61">
                  <c:v>63430</c:v>
                </c:pt>
                <c:pt idx="62">
                  <c:v>209106</c:v>
                </c:pt>
                <c:pt idx="63">
                  <c:v>264418</c:v>
                </c:pt>
                <c:pt idx="64">
                  <c:v>278238</c:v>
                </c:pt>
                <c:pt idx="65">
                  <c:v>300181</c:v>
                </c:pt>
                <c:pt idx="66">
                  <c:v>310192</c:v>
                </c:pt>
                <c:pt idx="67">
                  <c:v>344539</c:v>
                </c:pt>
                <c:pt idx="68">
                  <c:v>356135</c:v>
                </c:pt>
                <c:pt idx="69">
                  <c:v>353190</c:v>
                </c:pt>
                <c:pt idx="70">
                  <c:v>358456</c:v>
                </c:pt>
                <c:pt idx="71">
                  <c:v>348578</c:v>
                </c:pt>
                <c:pt idx="72">
                  <c:v>356269</c:v>
                </c:pt>
                <c:pt idx="73">
                  <c:v>348991</c:v>
                </c:pt>
                <c:pt idx="74">
                  <c:v>339674</c:v>
                </c:pt>
                <c:pt idx="75">
                  <c:v>327591</c:v>
                </c:pt>
                <c:pt idx="76">
                  <c:v>308697</c:v>
                </c:pt>
                <c:pt idx="77">
                  <c:v>230354</c:v>
                </c:pt>
                <c:pt idx="78">
                  <c:v>221650</c:v>
                </c:pt>
                <c:pt idx="79">
                  <c:v>211697</c:v>
                </c:pt>
                <c:pt idx="80">
                  <c:v>192097</c:v>
                </c:pt>
                <c:pt idx="81">
                  <c:v>170447</c:v>
                </c:pt>
                <c:pt idx="82">
                  <c:v>173227</c:v>
                </c:pt>
                <c:pt idx="83">
                  <c:v>178125</c:v>
                </c:pt>
                <c:pt idx="84">
                  <c:v>169359</c:v>
                </c:pt>
                <c:pt idx="85">
                  <c:v>162753</c:v>
                </c:pt>
                <c:pt idx="86">
                  <c:v>155854</c:v>
                </c:pt>
                <c:pt idx="87">
                  <c:v>145323</c:v>
                </c:pt>
                <c:pt idx="88">
                  <c:v>138327</c:v>
                </c:pt>
                <c:pt idx="89">
                  <c:v>124070</c:v>
                </c:pt>
                <c:pt idx="90">
                  <c:v>115684</c:v>
                </c:pt>
                <c:pt idx="91">
                  <c:v>100626</c:v>
                </c:pt>
                <c:pt idx="92">
                  <c:v>87065</c:v>
                </c:pt>
                <c:pt idx="93">
                  <c:v>69003</c:v>
                </c:pt>
                <c:pt idx="94">
                  <c:v>56270</c:v>
                </c:pt>
                <c:pt idx="95">
                  <c:v>44260</c:v>
                </c:pt>
                <c:pt idx="96">
                  <c:v>34298</c:v>
                </c:pt>
                <c:pt idx="97">
                  <c:v>25424</c:v>
                </c:pt>
                <c:pt idx="98">
                  <c:v>18206</c:v>
                </c:pt>
                <c:pt idx="99">
                  <c:v>12927</c:v>
                </c:pt>
                <c:pt idx="100">
                  <c:v>21176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9-4FC8-8747-E7D43A961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24603744"/>
        <c:axId val="624604072"/>
      </c:barChart>
      <c:catAx>
        <c:axId val="624603744"/>
        <c:scaling>
          <c:orientation val="minMax"/>
        </c:scaling>
        <c:delete val="1"/>
        <c:axPos val="l"/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</a:rPr>
                  <a:t>Femmes</a:t>
                </a:r>
              </a:p>
            </c:rich>
          </c:tx>
          <c:layout>
            <c:manualLayout>
              <c:xMode val="edge"/>
              <c:yMode val="edge"/>
              <c:x val="0.34424526721393867"/>
              <c:y val="4.85327163596582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crossAx val="624604072"/>
        <c:crosses val="autoZero"/>
        <c:auto val="1"/>
        <c:lblAlgn val="ctr"/>
        <c:lblOffset val="100"/>
        <c:noMultiLvlLbl val="0"/>
      </c:catAx>
      <c:valAx>
        <c:axId val="624604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4603744"/>
        <c:crosses val="autoZero"/>
        <c:crossBetween val="between"/>
        <c:minorUnit val="50000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15420456673203708"/>
          <c:y val="0.88793427160639837"/>
          <c:w val="0.42459012085316622"/>
          <c:h val="7.9208923449927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53497361848801"/>
          <c:y val="5.8401818744668363E-2"/>
          <c:w val="0.72231944463137721"/>
          <c:h val="0.725337897937943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'Pyramide résidents France'!$B$3</c:f>
              <c:strCache>
                <c:ptCount val="1"/>
                <c:pt idx="0">
                  <c:v>Population française (2)</c:v>
                </c:pt>
              </c:strCache>
            </c:strRef>
          </c:tx>
          <c:spPr>
            <a:solidFill>
              <a:srgbClr val="095AA6"/>
            </a:solidFill>
            <a:ln>
              <a:solidFill>
                <a:srgbClr val="095AA6"/>
              </a:solidFill>
            </a:ln>
            <a:effectLst/>
          </c:spPr>
          <c:invertIfNegative val="0"/>
          <c:cat>
            <c:numRef>
              <c:f>'Pyramide résidents France'!$A$4:$A$103</c:f>
              <c:numCache>
                <c:formatCode>0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'Pyramide résidents France'!$B$4:$B$103</c:f>
              <c:numCache>
                <c:formatCode>0</c:formatCode>
                <c:ptCount val="100"/>
                <c:pt idx="0">
                  <c:v>345538</c:v>
                </c:pt>
                <c:pt idx="1">
                  <c:v>357351</c:v>
                </c:pt>
                <c:pt idx="2">
                  <c:v>356678</c:v>
                </c:pt>
                <c:pt idx="3">
                  <c:v>368670</c:v>
                </c:pt>
                <c:pt idx="4">
                  <c:v>376705</c:v>
                </c:pt>
                <c:pt idx="5">
                  <c:v>382762</c:v>
                </c:pt>
                <c:pt idx="6">
                  <c:v>394679</c:v>
                </c:pt>
                <c:pt idx="7">
                  <c:v>407067</c:v>
                </c:pt>
                <c:pt idx="8">
                  <c:v>417528</c:v>
                </c:pt>
                <c:pt idx="9">
                  <c:v>422473</c:v>
                </c:pt>
                <c:pt idx="10">
                  <c:v>432223</c:v>
                </c:pt>
                <c:pt idx="11">
                  <c:v>433203</c:v>
                </c:pt>
                <c:pt idx="12">
                  <c:v>445511</c:v>
                </c:pt>
                <c:pt idx="13">
                  <c:v>440783</c:v>
                </c:pt>
                <c:pt idx="14">
                  <c:v>444448</c:v>
                </c:pt>
                <c:pt idx="15">
                  <c:v>440752</c:v>
                </c:pt>
                <c:pt idx="16">
                  <c:v>447090</c:v>
                </c:pt>
                <c:pt idx="17">
                  <c:v>437659</c:v>
                </c:pt>
                <c:pt idx="18">
                  <c:v>432885</c:v>
                </c:pt>
                <c:pt idx="19">
                  <c:v>422821</c:v>
                </c:pt>
                <c:pt idx="20">
                  <c:v>418660</c:v>
                </c:pt>
                <c:pt idx="21">
                  <c:v>418256</c:v>
                </c:pt>
                <c:pt idx="22">
                  <c:v>421152</c:v>
                </c:pt>
                <c:pt idx="23">
                  <c:v>389580</c:v>
                </c:pt>
                <c:pt idx="24">
                  <c:v>382554</c:v>
                </c:pt>
                <c:pt idx="25">
                  <c:v>374512</c:v>
                </c:pt>
                <c:pt idx="26">
                  <c:v>374366</c:v>
                </c:pt>
                <c:pt idx="27">
                  <c:v>372252</c:v>
                </c:pt>
                <c:pt idx="28">
                  <c:v>362967</c:v>
                </c:pt>
                <c:pt idx="29">
                  <c:v>367127</c:v>
                </c:pt>
                <c:pt idx="30">
                  <c:v>383535</c:v>
                </c:pt>
                <c:pt idx="31">
                  <c:v>390496</c:v>
                </c:pt>
                <c:pt idx="32">
                  <c:v>402198</c:v>
                </c:pt>
                <c:pt idx="33">
                  <c:v>400620</c:v>
                </c:pt>
                <c:pt idx="34">
                  <c:v>405642</c:v>
                </c:pt>
                <c:pt idx="35">
                  <c:v>403630</c:v>
                </c:pt>
                <c:pt idx="36">
                  <c:v>409529</c:v>
                </c:pt>
                <c:pt idx="37">
                  <c:v>407776</c:v>
                </c:pt>
                <c:pt idx="38">
                  <c:v>404828</c:v>
                </c:pt>
                <c:pt idx="39">
                  <c:v>399376</c:v>
                </c:pt>
                <c:pt idx="40">
                  <c:v>425275</c:v>
                </c:pt>
                <c:pt idx="41">
                  <c:v>427052</c:v>
                </c:pt>
                <c:pt idx="42">
                  <c:v>432659</c:v>
                </c:pt>
                <c:pt idx="43">
                  <c:v>409645</c:v>
                </c:pt>
                <c:pt idx="44">
                  <c:v>402427</c:v>
                </c:pt>
                <c:pt idx="45">
                  <c:v>404238</c:v>
                </c:pt>
                <c:pt idx="46">
                  <c:v>393123</c:v>
                </c:pt>
                <c:pt idx="47">
                  <c:v>406790</c:v>
                </c:pt>
                <c:pt idx="48">
                  <c:v>427666</c:v>
                </c:pt>
                <c:pt idx="49">
                  <c:v>445647</c:v>
                </c:pt>
                <c:pt idx="50">
                  <c:v>457790</c:v>
                </c:pt>
                <c:pt idx="51">
                  <c:v>454831</c:v>
                </c:pt>
                <c:pt idx="52">
                  <c:v>442538</c:v>
                </c:pt>
                <c:pt idx="53">
                  <c:v>434516</c:v>
                </c:pt>
                <c:pt idx="54">
                  <c:v>426911</c:v>
                </c:pt>
                <c:pt idx="55">
                  <c:v>426371</c:v>
                </c:pt>
                <c:pt idx="56">
                  <c:v>435374</c:v>
                </c:pt>
                <c:pt idx="57">
                  <c:v>434732</c:v>
                </c:pt>
                <c:pt idx="58">
                  <c:v>436775</c:v>
                </c:pt>
                <c:pt idx="59">
                  <c:v>427867</c:v>
                </c:pt>
                <c:pt idx="60">
                  <c:v>411946</c:v>
                </c:pt>
                <c:pt idx="61">
                  <c:v>409935</c:v>
                </c:pt>
                <c:pt idx="62">
                  <c:v>404615</c:v>
                </c:pt>
                <c:pt idx="63">
                  <c:v>399222</c:v>
                </c:pt>
                <c:pt idx="64">
                  <c:v>385431</c:v>
                </c:pt>
                <c:pt idx="65">
                  <c:v>380771</c:v>
                </c:pt>
                <c:pt idx="66">
                  <c:v>372735</c:v>
                </c:pt>
                <c:pt idx="67">
                  <c:v>364324</c:v>
                </c:pt>
                <c:pt idx="68">
                  <c:v>360581</c:v>
                </c:pt>
                <c:pt idx="69">
                  <c:v>350286</c:v>
                </c:pt>
                <c:pt idx="70">
                  <c:v>351245</c:v>
                </c:pt>
                <c:pt idx="71">
                  <c:v>339003</c:v>
                </c:pt>
                <c:pt idx="72">
                  <c:v>347191</c:v>
                </c:pt>
                <c:pt idx="73">
                  <c:v>334869</c:v>
                </c:pt>
                <c:pt idx="74">
                  <c:v>330809</c:v>
                </c:pt>
                <c:pt idx="75">
                  <c:v>318941</c:v>
                </c:pt>
                <c:pt idx="76">
                  <c:v>294509</c:v>
                </c:pt>
                <c:pt idx="77">
                  <c:v>215908</c:v>
                </c:pt>
                <c:pt idx="78">
                  <c:v>205234</c:v>
                </c:pt>
                <c:pt idx="79">
                  <c:v>194632</c:v>
                </c:pt>
                <c:pt idx="80">
                  <c:v>175016</c:v>
                </c:pt>
                <c:pt idx="81">
                  <c:v>149738</c:v>
                </c:pt>
                <c:pt idx="82">
                  <c:v>149241</c:v>
                </c:pt>
                <c:pt idx="83">
                  <c:v>145977</c:v>
                </c:pt>
                <c:pt idx="84">
                  <c:v>134533</c:v>
                </c:pt>
                <c:pt idx="85">
                  <c:v>122661</c:v>
                </c:pt>
                <c:pt idx="86">
                  <c:v>113163</c:v>
                </c:pt>
                <c:pt idx="87">
                  <c:v>96916</c:v>
                </c:pt>
                <c:pt idx="88">
                  <c:v>87182</c:v>
                </c:pt>
                <c:pt idx="89">
                  <c:v>72742</c:v>
                </c:pt>
                <c:pt idx="90">
                  <c:v>63495</c:v>
                </c:pt>
                <c:pt idx="91">
                  <c:v>51502</c:v>
                </c:pt>
                <c:pt idx="92">
                  <c:v>40794</c:v>
                </c:pt>
                <c:pt idx="93">
                  <c:v>29551</c:v>
                </c:pt>
                <c:pt idx="94">
                  <c:v>21814</c:v>
                </c:pt>
                <c:pt idx="95">
                  <c:v>15240</c:v>
                </c:pt>
                <c:pt idx="96">
                  <c:v>10858</c:v>
                </c:pt>
                <c:pt idx="97">
                  <c:v>7310</c:v>
                </c:pt>
                <c:pt idx="98">
                  <c:v>4787</c:v>
                </c:pt>
                <c:pt idx="99">
                  <c:v>3284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1C-42BA-9299-70F6646E46B9}"/>
            </c:ext>
          </c:extLst>
        </c:ser>
        <c:ser>
          <c:idx val="1"/>
          <c:order val="1"/>
          <c:tx>
            <c:strRef>
              <c:f>'Pyramide résidents France'!$C$3</c:f>
              <c:strCache>
                <c:ptCount val="1"/>
                <c:pt idx="0">
                  <c:v>Retraités du régime général (1)</c:v>
                </c:pt>
              </c:strCache>
            </c:strRef>
          </c:tx>
          <c:spPr>
            <a:solidFill>
              <a:srgbClr val="70AD47"/>
            </a:solidFill>
            <a:ln>
              <a:noFill/>
            </a:ln>
            <a:effectLst/>
          </c:spPr>
          <c:invertIfNegative val="0"/>
          <c:cat>
            <c:numRef>
              <c:f>'Pyramide résidents France'!$A$4:$A$103</c:f>
              <c:numCache>
                <c:formatCode>0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'Pyramide résidents France'!$C$4:$C$103</c:f>
              <c:numCache>
                <c:formatCode>0</c:formatCode>
                <c:ptCount val="100"/>
                <c:pt idx="51">
                  <c:v>3</c:v>
                </c:pt>
                <c:pt idx="52">
                  <c:v>7</c:v>
                </c:pt>
                <c:pt idx="53">
                  <c:v>11</c:v>
                </c:pt>
                <c:pt idx="54">
                  <c:v>12</c:v>
                </c:pt>
                <c:pt idx="55">
                  <c:v>314</c:v>
                </c:pt>
                <c:pt idx="56">
                  <c:v>740</c:v>
                </c:pt>
                <c:pt idx="57">
                  <c:v>1091</c:v>
                </c:pt>
                <c:pt idx="58">
                  <c:v>1635</c:v>
                </c:pt>
                <c:pt idx="59">
                  <c:v>2263</c:v>
                </c:pt>
                <c:pt idx="60">
                  <c:v>51716</c:v>
                </c:pt>
                <c:pt idx="61">
                  <c:v>92328</c:v>
                </c:pt>
                <c:pt idx="62">
                  <c:v>195753</c:v>
                </c:pt>
                <c:pt idx="63">
                  <c:v>239725</c:v>
                </c:pt>
                <c:pt idx="64">
                  <c:v>252463</c:v>
                </c:pt>
                <c:pt idx="65">
                  <c:v>271951</c:v>
                </c:pt>
                <c:pt idx="66">
                  <c:v>282742</c:v>
                </c:pt>
                <c:pt idx="67">
                  <c:v>302911</c:v>
                </c:pt>
                <c:pt idx="68">
                  <c:v>312826</c:v>
                </c:pt>
                <c:pt idx="69">
                  <c:v>307976</c:v>
                </c:pt>
                <c:pt idx="70">
                  <c:v>312156</c:v>
                </c:pt>
                <c:pt idx="71">
                  <c:v>301318</c:v>
                </c:pt>
                <c:pt idx="72">
                  <c:v>308185</c:v>
                </c:pt>
                <c:pt idx="73">
                  <c:v>297680</c:v>
                </c:pt>
                <c:pt idx="74">
                  <c:v>290170</c:v>
                </c:pt>
                <c:pt idx="75">
                  <c:v>275920</c:v>
                </c:pt>
                <c:pt idx="76">
                  <c:v>256186</c:v>
                </c:pt>
                <c:pt idx="77">
                  <c:v>188657</c:v>
                </c:pt>
                <c:pt idx="78">
                  <c:v>178810</c:v>
                </c:pt>
                <c:pt idx="79">
                  <c:v>168388</c:v>
                </c:pt>
                <c:pt idx="80">
                  <c:v>149420</c:v>
                </c:pt>
                <c:pt idx="81">
                  <c:v>128430</c:v>
                </c:pt>
                <c:pt idx="82">
                  <c:v>125359</c:v>
                </c:pt>
                <c:pt idx="83">
                  <c:v>122270</c:v>
                </c:pt>
                <c:pt idx="84">
                  <c:v>112039</c:v>
                </c:pt>
                <c:pt idx="85">
                  <c:v>101313</c:v>
                </c:pt>
                <c:pt idx="86">
                  <c:v>92181</c:v>
                </c:pt>
                <c:pt idx="87">
                  <c:v>80284</c:v>
                </c:pt>
                <c:pt idx="88">
                  <c:v>71894</c:v>
                </c:pt>
                <c:pt idx="89">
                  <c:v>60008</c:v>
                </c:pt>
                <c:pt idx="90">
                  <c:v>52010</c:v>
                </c:pt>
                <c:pt idx="91">
                  <c:v>42064</c:v>
                </c:pt>
                <c:pt idx="92">
                  <c:v>33885</c:v>
                </c:pt>
                <c:pt idx="93">
                  <c:v>24544</c:v>
                </c:pt>
                <c:pt idx="94">
                  <c:v>18419</c:v>
                </c:pt>
                <c:pt idx="95">
                  <c:v>13100</c:v>
                </c:pt>
                <c:pt idx="96">
                  <c:v>9041</c:v>
                </c:pt>
                <c:pt idx="97">
                  <c:v>6158</c:v>
                </c:pt>
                <c:pt idx="98">
                  <c:v>3865</c:v>
                </c:pt>
                <c:pt idx="99">
                  <c:v>2472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1C-42BA-9299-70F6646E4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8081560"/>
        <c:axId val="468082872"/>
      </c:barChart>
      <c:catAx>
        <c:axId val="468081560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</a:rPr>
                  <a:t>Hommes</a:t>
                </a:r>
              </a:p>
            </c:rich>
          </c:tx>
          <c:layout>
            <c:manualLayout>
              <c:xMode val="edge"/>
              <c:yMode val="edge"/>
              <c:x val="0.46778832565274564"/>
              <c:y val="7.028510392951124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082872"/>
        <c:crosses val="autoZero"/>
        <c:auto val="1"/>
        <c:lblAlgn val="ctr"/>
        <c:lblOffset val="100"/>
        <c:tickLblSkip val="5"/>
        <c:tickMarkSkip val="6"/>
        <c:noMultiLvlLbl val="0"/>
      </c:catAx>
      <c:valAx>
        <c:axId val="4680828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081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32177369148044777"/>
          <c:y val="0.89262810088406608"/>
          <c:w val="0.53135905242529302"/>
          <c:h val="7.9208923449927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'Pyramide retraités'!$B$3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solidFill>
              <a:srgbClr val="991E66"/>
            </a:solidFill>
            <a:ln>
              <a:noFill/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retraités'!$B$4:$B$58</c:f>
              <c:numCache>
                <c:formatCode>_-* #\ ##0_-;\-* #\ ##0_-;_-* "-"??_-;_-@_-</c:formatCode>
                <c:ptCount val="55"/>
                <c:pt idx="0">
                  <c:v>3</c:v>
                </c:pt>
                <c:pt idx="1">
                  <c:v>7</c:v>
                </c:pt>
                <c:pt idx="2">
                  <c:v>11</c:v>
                </c:pt>
                <c:pt idx="3">
                  <c:v>12</c:v>
                </c:pt>
                <c:pt idx="4">
                  <c:v>251</c:v>
                </c:pt>
                <c:pt idx="5">
                  <c:v>533</c:v>
                </c:pt>
                <c:pt idx="6">
                  <c:v>742</c:v>
                </c:pt>
                <c:pt idx="7">
                  <c:v>1060</c:v>
                </c:pt>
                <c:pt idx="8">
                  <c:v>1370</c:v>
                </c:pt>
                <c:pt idx="9">
                  <c:v>1336</c:v>
                </c:pt>
                <c:pt idx="10">
                  <c:v>1539</c:v>
                </c:pt>
                <c:pt idx="11">
                  <c:v>945</c:v>
                </c:pt>
                <c:pt idx="12">
                  <c:v>821</c:v>
                </c:pt>
                <c:pt idx="13">
                  <c:v>781</c:v>
                </c:pt>
                <c:pt idx="14">
                  <c:v>793</c:v>
                </c:pt>
                <c:pt idx="15">
                  <c:v>733</c:v>
                </c:pt>
                <c:pt idx="16">
                  <c:v>504</c:v>
                </c:pt>
                <c:pt idx="17">
                  <c:v>407</c:v>
                </c:pt>
                <c:pt idx="18">
                  <c:v>373</c:v>
                </c:pt>
                <c:pt idx="19">
                  <c:v>312</c:v>
                </c:pt>
                <c:pt idx="20">
                  <c:v>403</c:v>
                </c:pt>
                <c:pt idx="21">
                  <c:v>457</c:v>
                </c:pt>
                <c:pt idx="22">
                  <c:v>504</c:v>
                </c:pt>
                <c:pt idx="23">
                  <c:v>605</c:v>
                </c:pt>
                <c:pt idx="24">
                  <c:v>642</c:v>
                </c:pt>
                <c:pt idx="25">
                  <c:v>640</c:v>
                </c:pt>
                <c:pt idx="26">
                  <c:v>504</c:v>
                </c:pt>
                <c:pt idx="27">
                  <c:v>574</c:v>
                </c:pt>
                <c:pt idx="28">
                  <c:v>590</c:v>
                </c:pt>
                <c:pt idx="29">
                  <c:v>620</c:v>
                </c:pt>
                <c:pt idx="30">
                  <c:v>635</c:v>
                </c:pt>
                <c:pt idx="31">
                  <c:v>714</c:v>
                </c:pt>
                <c:pt idx="32">
                  <c:v>873</c:v>
                </c:pt>
                <c:pt idx="33">
                  <c:v>833</c:v>
                </c:pt>
                <c:pt idx="34">
                  <c:v>951</c:v>
                </c:pt>
                <c:pt idx="35">
                  <c:v>960</c:v>
                </c:pt>
                <c:pt idx="36">
                  <c:v>1024</c:v>
                </c:pt>
                <c:pt idx="37">
                  <c:v>1070</c:v>
                </c:pt>
                <c:pt idx="38">
                  <c:v>930</c:v>
                </c:pt>
                <c:pt idx="39">
                  <c:v>913</c:v>
                </c:pt>
                <c:pt idx="40">
                  <c:v>775</c:v>
                </c:pt>
                <c:pt idx="41">
                  <c:v>623</c:v>
                </c:pt>
                <c:pt idx="42">
                  <c:v>585</c:v>
                </c:pt>
                <c:pt idx="43">
                  <c:v>464</c:v>
                </c:pt>
                <c:pt idx="44">
                  <c:v>342</c:v>
                </c:pt>
                <c:pt idx="45">
                  <c:v>235</c:v>
                </c:pt>
                <c:pt idx="46">
                  <c:v>181</c:v>
                </c:pt>
                <c:pt idx="47">
                  <c:v>111</c:v>
                </c:pt>
                <c:pt idx="48">
                  <c:v>77</c:v>
                </c:pt>
                <c:pt idx="49">
                  <c:v>42</c:v>
                </c:pt>
                <c:pt idx="50">
                  <c:v>25</c:v>
                </c:pt>
                <c:pt idx="51">
                  <c:v>17</c:v>
                </c:pt>
                <c:pt idx="52">
                  <c:v>7</c:v>
                </c:pt>
                <c:pt idx="53">
                  <c:v>5</c:v>
                </c:pt>
                <c:pt idx="5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6-48F4-8DB4-B004E90BFA9C}"/>
            </c:ext>
          </c:extLst>
        </c:ser>
        <c:ser>
          <c:idx val="1"/>
          <c:order val="1"/>
          <c:tx>
            <c:strRef>
              <c:f>'Pyramide retraités'!$C$3</c:f>
              <c:strCache>
                <c:ptCount val="1"/>
                <c:pt idx="0">
                  <c:v>Droits directs servis accompagnés d'un droit dérivé</c:v>
                </c:pt>
              </c:strCache>
            </c:strRef>
          </c:tx>
          <c:spPr>
            <a:solidFill>
              <a:srgbClr val="FF5800"/>
            </a:solidFill>
            <a:ln>
              <a:noFill/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retraités'!$C$4:$C$58</c:f>
              <c:numCache>
                <c:formatCode>_-* #\ ##0_-;\-* #\ ##0_-;_-* "-"??_-;_-@_-</c:formatCode>
                <c:ptCount val="55"/>
                <c:pt idx="7">
                  <c:v>2</c:v>
                </c:pt>
                <c:pt idx="8">
                  <c:v>3</c:v>
                </c:pt>
                <c:pt idx="9">
                  <c:v>224</c:v>
                </c:pt>
                <c:pt idx="10">
                  <c:v>524</c:v>
                </c:pt>
                <c:pt idx="11">
                  <c:v>1770</c:v>
                </c:pt>
                <c:pt idx="12">
                  <c:v>2638</c:v>
                </c:pt>
                <c:pt idx="13">
                  <c:v>3038</c:v>
                </c:pt>
                <c:pt idx="14">
                  <c:v>3668</c:v>
                </c:pt>
                <c:pt idx="15">
                  <c:v>4260</c:v>
                </c:pt>
                <c:pt idx="16">
                  <c:v>4842</c:v>
                </c:pt>
                <c:pt idx="17">
                  <c:v>5479</c:v>
                </c:pt>
                <c:pt idx="18">
                  <c:v>5962</c:v>
                </c:pt>
                <c:pt idx="19">
                  <c:v>6622</c:v>
                </c:pt>
                <c:pt idx="20">
                  <c:v>6807</c:v>
                </c:pt>
                <c:pt idx="21">
                  <c:v>7675</c:v>
                </c:pt>
                <c:pt idx="22">
                  <c:v>7976</c:v>
                </c:pt>
                <c:pt idx="23">
                  <c:v>8196</c:v>
                </c:pt>
                <c:pt idx="24">
                  <c:v>8083</c:v>
                </c:pt>
                <c:pt idx="25">
                  <c:v>8280</c:v>
                </c:pt>
                <c:pt idx="26">
                  <c:v>6682</c:v>
                </c:pt>
                <c:pt idx="27">
                  <c:v>6595</c:v>
                </c:pt>
                <c:pt idx="28">
                  <c:v>6515</c:v>
                </c:pt>
                <c:pt idx="29">
                  <c:v>6321</c:v>
                </c:pt>
                <c:pt idx="30">
                  <c:v>6139</c:v>
                </c:pt>
                <c:pt idx="31">
                  <c:v>6496</c:v>
                </c:pt>
                <c:pt idx="32">
                  <c:v>6850</c:v>
                </c:pt>
                <c:pt idx="33">
                  <c:v>6863</c:v>
                </c:pt>
                <c:pt idx="34">
                  <c:v>6707</c:v>
                </c:pt>
                <c:pt idx="35">
                  <c:v>6652</c:v>
                </c:pt>
                <c:pt idx="36">
                  <c:v>6265</c:v>
                </c:pt>
                <c:pt idx="37">
                  <c:v>6090</c:v>
                </c:pt>
                <c:pt idx="38">
                  <c:v>5533</c:v>
                </c:pt>
                <c:pt idx="39">
                  <c:v>5259</c:v>
                </c:pt>
                <c:pt idx="40">
                  <c:v>4477</c:v>
                </c:pt>
                <c:pt idx="41">
                  <c:v>3826</c:v>
                </c:pt>
                <c:pt idx="42">
                  <c:v>2898</c:v>
                </c:pt>
                <c:pt idx="43">
                  <c:v>2221</c:v>
                </c:pt>
                <c:pt idx="44">
                  <c:v>1672</c:v>
                </c:pt>
                <c:pt idx="45">
                  <c:v>1204</c:v>
                </c:pt>
                <c:pt idx="46">
                  <c:v>871</c:v>
                </c:pt>
                <c:pt idx="47">
                  <c:v>553</c:v>
                </c:pt>
                <c:pt idx="48">
                  <c:v>355</c:v>
                </c:pt>
                <c:pt idx="49">
                  <c:v>207</c:v>
                </c:pt>
                <c:pt idx="50">
                  <c:v>145</c:v>
                </c:pt>
                <c:pt idx="51">
                  <c:v>78</c:v>
                </c:pt>
                <c:pt idx="52">
                  <c:v>22</c:v>
                </c:pt>
                <c:pt idx="53">
                  <c:v>12</c:v>
                </c:pt>
                <c:pt idx="5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6-48F4-8DB4-B004E90BFA9C}"/>
            </c:ext>
          </c:extLst>
        </c:ser>
        <c:ser>
          <c:idx val="2"/>
          <c:order val="2"/>
          <c:tx>
            <c:strRef>
              <c:f>'Pyramide retraités'!$D$3</c:f>
              <c:strCache>
                <c:ptCount val="1"/>
                <c:pt idx="0">
                  <c:v>Droits directs servis seuls</c:v>
                </c:pt>
              </c:strCache>
            </c:strRef>
          </c:tx>
          <c:spPr>
            <a:solidFill>
              <a:srgbClr val="0097A9"/>
            </a:solidFill>
            <a:ln>
              <a:noFill/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retraités'!$D$4:$D$58</c:f>
              <c:numCache>
                <c:formatCode>_-* #\ ##0_-;\-* #\ ##0_-;_-* "-"??_-;_-@_-</c:formatCode>
                <c:ptCount val="55"/>
                <c:pt idx="4">
                  <c:v>64</c:v>
                </c:pt>
                <c:pt idx="5">
                  <c:v>209</c:v>
                </c:pt>
                <c:pt idx="6">
                  <c:v>362</c:v>
                </c:pt>
                <c:pt idx="7">
                  <c:v>586</c:v>
                </c:pt>
                <c:pt idx="8">
                  <c:v>910</c:v>
                </c:pt>
                <c:pt idx="9">
                  <c:v>50253</c:v>
                </c:pt>
                <c:pt idx="10">
                  <c:v>90504</c:v>
                </c:pt>
                <c:pt idx="11">
                  <c:v>194173</c:v>
                </c:pt>
                <c:pt idx="12">
                  <c:v>238748</c:v>
                </c:pt>
                <c:pt idx="13">
                  <c:v>252309</c:v>
                </c:pt>
                <c:pt idx="14">
                  <c:v>272329</c:v>
                </c:pt>
                <c:pt idx="15">
                  <c:v>284096</c:v>
                </c:pt>
                <c:pt idx="16">
                  <c:v>305523</c:v>
                </c:pt>
                <c:pt idx="17">
                  <c:v>316767</c:v>
                </c:pt>
                <c:pt idx="18">
                  <c:v>313361</c:v>
                </c:pt>
                <c:pt idx="19">
                  <c:v>319259</c:v>
                </c:pt>
                <c:pt idx="20">
                  <c:v>309331</c:v>
                </c:pt>
                <c:pt idx="21">
                  <c:v>317601</c:v>
                </c:pt>
                <c:pt idx="22">
                  <c:v>309017</c:v>
                </c:pt>
                <c:pt idx="23">
                  <c:v>305716</c:v>
                </c:pt>
                <c:pt idx="24">
                  <c:v>292833</c:v>
                </c:pt>
                <c:pt idx="25">
                  <c:v>272714</c:v>
                </c:pt>
                <c:pt idx="26">
                  <c:v>206294</c:v>
                </c:pt>
                <c:pt idx="27">
                  <c:v>198183</c:v>
                </c:pt>
                <c:pt idx="28">
                  <c:v>186982</c:v>
                </c:pt>
                <c:pt idx="29">
                  <c:v>167355</c:v>
                </c:pt>
                <c:pt idx="30">
                  <c:v>144910</c:v>
                </c:pt>
                <c:pt idx="31">
                  <c:v>142900</c:v>
                </c:pt>
                <c:pt idx="32">
                  <c:v>136278</c:v>
                </c:pt>
                <c:pt idx="33">
                  <c:v>124591</c:v>
                </c:pt>
                <c:pt idx="34">
                  <c:v>112332</c:v>
                </c:pt>
                <c:pt idx="35">
                  <c:v>102012</c:v>
                </c:pt>
                <c:pt idx="36">
                  <c:v>87779</c:v>
                </c:pt>
                <c:pt idx="37">
                  <c:v>77646</c:v>
                </c:pt>
                <c:pt idx="38">
                  <c:v>64374</c:v>
                </c:pt>
                <c:pt idx="39">
                  <c:v>54815</c:v>
                </c:pt>
                <c:pt idx="40">
                  <c:v>43831</c:v>
                </c:pt>
                <c:pt idx="41">
                  <c:v>35476</c:v>
                </c:pt>
                <c:pt idx="42">
                  <c:v>25094</c:v>
                </c:pt>
                <c:pt idx="43">
                  <c:v>18586</c:v>
                </c:pt>
                <c:pt idx="44">
                  <c:v>13154</c:v>
                </c:pt>
                <c:pt idx="45">
                  <c:v>9064</c:v>
                </c:pt>
                <c:pt idx="46">
                  <c:v>6110</c:v>
                </c:pt>
                <c:pt idx="47">
                  <c:v>3902</c:v>
                </c:pt>
                <c:pt idx="48">
                  <c:v>2449</c:v>
                </c:pt>
                <c:pt idx="49">
                  <c:v>1566</c:v>
                </c:pt>
                <c:pt idx="50">
                  <c:v>950</c:v>
                </c:pt>
                <c:pt idx="51">
                  <c:v>534</c:v>
                </c:pt>
                <c:pt idx="52">
                  <c:v>170</c:v>
                </c:pt>
                <c:pt idx="53">
                  <c:v>91</c:v>
                </c:pt>
                <c:pt idx="54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B6-48F4-8DB4-B004E90BF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3344120"/>
        <c:axId val="483344448"/>
      </c:barChart>
      <c:catAx>
        <c:axId val="4833441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Hommes</a:t>
                </a:r>
              </a:p>
            </c:rich>
          </c:tx>
          <c:layout>
            <c:manualLayout>
              <c:xMode val="edge"/>
              <c:yMode val="edge"/>
              <c:x val="5.1370262009019559E-3"/>
              <c:y val="0.39955280399110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448"/>
        <c:crossesAt val="0"/>
        <c:auto val="1"/>
        <c:lblAlgn val="ctr"/>
        <c:lblOffset val="100"/>
        <c:noMultiLvlLbl val="0"/>
      </c:catAx>
      <c:valAx>
        <c:axId val="483344448"/>
        <c:scaling>
          <c:orientation val="maxMin"/>
          <c:max val="4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120"/>
        <c:crosses val="autoZero"/>
        <c:crossBetween val="between"/>
        <c:majorUnit val="100000"/>
        <c:min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669172932330826E-2"/>
          <c:y val="3.729130084977185E-2"/>
          <c:w val="0.82995809734309522"/>
          <c:h val="0.8840638281856033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'Pyramide retraités'!$E$3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solidFill>
              <a:srgbClr val="991E66"/>
            </a:solidFill>
            <a:ln>
              <a:noFill/>
            </a:ln>
            <a:effectLst/>
          </c:spPr>
          <c:invertIfNegative val="0"/>
          <c:val>
            <c:numRef>
              <c:f>'Pyramide retraités'!$E$4:$E$58</c:f>
              <c:numCache>
                <c:formatCode>General</c:formatCode>
                <c:ptCount val="55"/>
                <c:pt idx="0">
                  <c:v>38</c:v>
                </c:pt>
                <c:pt idx="1">
                  <c:v>134</c:v>
                </c:pt>
                <c:pt idx="2">
                  <c:v>314</c:v>
                </c:pt>
                <c:pt idx="3">
                  <c:v>459</c:v>
                </c:pt>
                <c:pt idx="4">
                  <c:v>3744</c:v>
                </c:pt>
                <c:pt idx="5">
                  <c:v>8204</c:v>
                </c:pt>
                <c:pt idx="6">
                  <c:v>10911</c:v>
                </c:pt>
                <c:pt idx="7">
                  <c:v>13996</c:v>
                </c:pt>
                <c:pt idx="8">
                  <c:v>17110</c:v>
                </c:pt>
                <c:pt idx="9">
                  <c:v>19304</c:v>
                </c:pt>
                <c:pt idx="10">
                  <c:v>22225</c:v>
                </c:pt>
                <c:pt idx="11">
                  <c:v>15536</c:v>
                </c:pt>
                <c:pt idx="12">
                  <c:v>13887</c:v>
                </c:pt>
                <c:pt idx="13">
                  <c:v>14358</c:v>
                </c:pt>
                <c:pt idx="14">
                  <c:v>14463</c:v>
                </c:pt>
                <c:pt idx="15">
                  <c:v>15138</c:v>
                </c:pt>
                <c:pt idx="16">
                  <c:v>12987</c:v>
                </c:pt>
                <c:pt idx="17">
                  <c:v>12089</c:v>
                </c:pt>
                <c:pt idx="18">
                  <c:v>12751</c:v>
                </c:pt>
                <c:pt idx="19">
                  <c:v>13773</c:v>
                </c:pt>
                <c:pt idx="20">
                  <c:v>14074</c:v>
                </c:pt>
                <c:pt idx="21">
                  <c:v>15920</c:v>
                </c:pt>
                <c:pt idx="22">
                  <c:v>14721</c:v>
                </c:pt>
                <c:pt idx="23">
                  <c:v>17997</c:v>
                </c:pt>
                <c:pt idx="24">
                  <c:v>18115</c:v>
                </c:pt>
                <c:pt idx="25">
                  <c:v>17583</c:v>
                </c:pt>
                <c:pt idx="26">
                  <c:v>16025</c:v>
                </c:pt>
                <c:pt idx="27">
                  <c:v>17671</c:v>
                </c:pt>
                <c:pt idx="28">
                  <c:v>17926</c:v>
                </c:pt>
                <c:pt idx="29">
                  <c:v>18576</c:v>
                </c:pt>
                <c:pt idx="30">
                  <c:v>18022</c:v>
                </c:pt>
                <c:pt idx="31">
                  <c:v>21013</c:v>
                </c:pt>
                <c:pt idx="32">
                  <c:v>19255</c:v>
                </c:pt>
                <c:pt idx="33">
                  <c:v>19673</c:v>
                </c:pt>
                <c:pt idx="34">
                  <c:v>19778</c:v>
                </c:pt>
                <c:pt idx="35">
                  <c:v>20413</c:v>
                </c:pt>
                <c:pt idx="36">
                  <c:v>19872</c:v>
                </c:pt>
                <c:pt idx="37">
                  <c:v>18692</c:v>
                </c:pt>
                <c:pt idx="38">
                  <c:v>17132</c:v>
                </c:pt>
                <c:pt idx="39">
                  <c:v>16689</c:v>
                </c:pt>
                <c:pt idx="40">
                  <c:v>14856</c:v>
                </c:pt>
                <c:pt idx="41">
                  <c:v>14740</c:v>
                </c:pt>
                <c:pt idx="42">
                  <c:v>11178</c:v>
                </c:pt>
                <c:pt idx="43">
                  <c:v>10070</c:v>
                </c:pt>
                <c:pt idx="44">
                  <c:v>8119</c:v>
                </c:pt>
                <c:pt idx="45">
                  <c:v>6710</c:v>
                </c:pt>
                <c:pt idx="46">
                  <c:v>5271</c:v>
                </c:pt>
                <c:pt idx="47">
                  <c:v>3671</c:v>
                </c:pt>
                <c:pt idx="48">
                  <c:v>2702</c:v>
                </c:pt>
                <c:pt idx="49">
                  <c:v>1882</c:v>
                </c:pt>
                <c:pt idx="50">
                  <c:v>1266</c:v>
                </c:pt>
                <c:pt idx="51">
                  <c:v>960</c:v>
                </c:pt>
                <c:pt idx="52">
                  <c:v>350</c:v>
                </c:pt>
                <c:pt idx="53">
                  <c:v>201</c:v>
                </c:pt>
                <c:pt idx="54" formatCode="_-* #\ ##0_-;\-* #\ ##0_-;_-* &quot;-&quot;??_-;_-@_-">
                  <c:v>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5E-41F0-B178-B4A2C9051F41}"/>
            </c:ext>
          </c:extLst>
        </c:ser>
        <c:ser>
          <c:idx val="1"/>
          <c:order val="1"/>
          <c:tx>
            <c:strRef>
              <c:f>'Pyramide retraités'!$F$3</c:f>
              <c:strCache>
                <c:ptCount val="1"/>
                <c:pt idx="0">
                  <c:v>Droits directs servis accompagnés d'un droit dérivé</c:v>
                </c:pt>
              </c:strCache>
            </c:strRef>
          </c:tx>
          <c:spPr>
            <a:solidFill>
              <a:srgbClr val="FF5800"/>
            </a:solidFill>
            <a:ln>
              <a:noFill/>
            </a:ln>
            <a:effectLst/>
          </c:spPr>
          <c:invertIfNegative val="0"/>
          <c:val>
            <c:numRef>
              <c:f>'Pyramide retraités'!$F$4:$F$58</c:f>
              <c:numCache>
                <c:formatCode>General</c:formatCode>
                <c:ptCount val="55"/>
                <c:pt idx="5">
                  <c:v>1</c:v>
                </c:pt>
                <c:pt idx="6">
                  <c:v>3</c:v>
                </c:pt>
                <c:pt idx="7">
                  <c:v>6</c:v>
                </c:pt>
                <c:pt idx="8">
                  <c:v>20</c:v>
                </c:pt>
                <c:pt idx="9">
                  <c:v>534</c:v>
                </c:pt>
                <c:pt idx="10">
                  <c:v>1450</c:v>
                </c:pt>
                <c:pt idx="11">
                  <c:v>12715</c:v>
                </c:pt>
                <c:pt idx="12">
                  <c:v>19213</c:v>
                </c:pt>
                <c:pt idx="13">
                  <c:v>22914</c:v>
                </c:pt>
                <c:pt idx="14">
                  <c:v>27984</c:v>
                </c:pt>
                <c:pt idx="15">
                  <c:v>32292</c:v>
                </c:pt>
                <c:pt idx="16">
                  <c:v>38396</c:v>
                </c:pt>
                <c:pt idx="17">
                  <c:v>44045</c:v>
                </c:pt>
                <c:pt idx="18">
                  <c:v>47866</c:v>
                </c:pt>
                <c:pt idx="19">
                  <c:v>52869</c:v>
                </c:pt>
                <c:pt idx="20">
                  <c:v>55868</c:v>
                </c:pt>
                <c:pt idx="21">
                  <c:v>61414</c:v>
                </c:pt>
                <c:pt idx="22">
                  <c:v>64511</c:v>
                </c:pt>
                <c:pt idx="23">
                  <c:v>67804</c:v>
                </c:pt>
                <c:pt idx="24">
                  <c:v>70596</c:v>
                </c:pt>
                <c:pt idx="25">
                  <c:v>72618</c:v>
                </c:pt>
                <c:pt idx="26">
                  <c:v>60606</c:v>
                </c:pt>
                <c:pt idx="27">
                  <c:v>62510</c:v>
                </c:pt>
                <c:pt idx="28">
                  <c:v>64262</c:v>
                </c:pt>
                <c:pt idx="29">
                  <c:v>62543</c:v>
                </c:pt>
                <c:pt idx="30">
                  <c:v>60021</c:v>
                </c:pt>
                <c:pt idx="31">
                  <c:v>66217</c:v>
                </c:pt>
                <c:pt idx="32">
                  <c:v>71994</c:v>
                </c:pt>
                <c:pt idx="33">
                  <c:v>72269</c:v>
                </c:pt>
                <c:pt idx="34">
                  <c:v>73629</c:v>
                </c:pt>
                <c:pt idx="35">
                  <c:v>74372</c:v>
                </c:pt>
                <c:pt idx="36">
                  <c:v>72307</c:v>
                </c:pt>
                <c:pt idx="37">
                  <c:v>71510</c:v>
                </c:pt>
                <c:pt idx="38">
                  <c:v>66352</c:v>
                </c:pt>
                <c:pt idx="39">
                  <c:v>63299</c:v>
                </c:pt>
                <c:pt idx="40">
                  <c:v>56005</c:v>
                </c:pt>
                <c:pt idx="41">
                  <c:v>49101</c:v>
                </c:pt>
                <c:pt idx="42">
                  <c:v>39297</c:v>
                </c:pt>
                <c:pt idx="43">
                  <c:v>31881</c:v>
                </c:pt>
                <c:pt idx="44">
                  <c:v>24903</c:v>
                </c:pt>
                <c:pt idx="45">
                  <c:v>19362</c:v>
                </c:pt>
                <c:pt idx="46">
                  <c:v>14206</c:v>
                </c:pt>
                <c:pt idx="47">
                  <c:v>10129</c:v>
                </c:pt>
                <c:pt idx="48">
                  <c:v>7110</c:v>
                </c:pt>
                <c:pt idx="49">
                  <c:v>4805</c:v>
                </c:pt>
                <c:pt idx="50">
                  <c:v>3148</c:v>
                </c:pt>
                <c:pt idx="51">
                  <c:v>1948</c:v>
                </c:pt>
                <c:pt idx="52">
                  <c:v>741</c:v>
                </c:pt>
                <c:pt idx="53">
                  <c:v>367</c:v>
                </c:pt>
                <c:pt idx="54" formatCode="_-* #\ ##0_-;\-* #\ ##0_-;_-* &quot;-&quot;??_-;_-@_-">
                  <c:v>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5E-41F0-B178-B4A2C9051F41}"/>
            </c:ext>
          </c:extLst>
        </c:ser>
        <c:ser>
          <c:idx val="2"/>
          <c:order val="2"/>
          <c:tx>
            <c:strRef>
              <c:f>'Pyramide retraités'!$G$3</c:f>
              <c:strCache>
                <c:ptCount val="1"/>
                <c:pt idx="0">
                  <c:v>Droits directs servis seuls</c:v>
                </c:pt>
              </c:strCache>
            </c:strRef>
          </c:tx>
          <c:spPr>
            <a:solidFill>
              <a:srgbClr val="0097A9"/>
            </a:solidFill>
            <a:ln>
              <a:solidFill>
                <a:srgbClr val="0097A9"/>
              </a:solidFill>
            </a:ln>
            <a:effectLst/>
          </c:spPr>
          <c:invertIfNegative val="0"/>
          <c:val>
            <c:numRef>
              <c:f>'Pyramide retraités'!$G$4:$G$58</c:f>
              <c:numCache>
                <c:formatCode>General</c:formatCode>
                <c:ptCount val="55"/>
                <c:pt idx="4">
                  <c:v>46</c:v>
                </c:pt>
                <c:pt idx="5">
                  <c:v>100</c:v>
                </c:pt>
                <c:pt idx="6">
                  <c:v>213</c:v>
                </c:pt>
                <c:pt idx="7">
                  <c:v>339</c:v>
                </c:pt>
                <c:pt idx="8">
                  <c:v>458</c:v>
                </c:pt>
                <c:pt idx="9">
                  <c:v>20765</c:v>
                </c:pt>
                <c:pt idx="10">
                  <c:v>43414</c:v>
                </c:pt>
                <c:pt idx="11">
                  <c:v>185671</c:v>
                </c:pt>
                <c:pt idx="12">
                  <c:v>237787</c:v>
                </c:pt>
                <c:pt idx="13">
                  <c:v>248982</c:v>
                </c:pt>
                <c:pt idx="14">
                  <c:v>267319</c:v>
                </c:pt>
                <c:pt idx="15">
                  <c:v>274227</c:v>
                </c:pt>
                <c:pt idx="16">
                  <c:v>307330</c:v>
                </c:pt>
                <c:pt idx="17">
                  <c:v>316634</c:v>
                </c:pt>
                <c:pt idx="18">
                  <c:v>311473</c:v>
                </c:pt>
                <c:pt idx="19">
                  <c:v>313421</c:v>
                </c:pt>
                <c:pt idx="20">
                  <c:v>301312</c:v>
                </c:pt>
                <c:pt idx="21">
                  <c:v>303825</c:v>
                </c:pt>
                <c:pt idx="22">
                  <c:v>293839</c:v>
                </c:pt>
                <c:pt idx="23">
                  <c:v>281391</c:v>
                </c:pt>
                <c:pt idx="24">
                  <c:v>265623</c:v>
                </c:pt>
                <c:pt idx="25">
                  <c:v>244434</c:v>
                </c:pt>
                <c:pt idx="26">
                  <c:v>177836</c:v>
                </c:pt>
                <c:pt idx="27">
                  <c:v>166939</c:v>
                </c:pt>
                <c:pt idx="28">
                  <c:v>154455</c:v>
                </c:pt>
                <c:pt idx="29">
                  <c:v>134907</c:v>
                </c:pt>
                <c:pt idx="30">
                  <c:v>114824</c:v>
                </c:pt>
                <c:pt idx="31">
                  <c:v>110895</c:v>
                </c:pt>
                <c:pt idx="32">
                  <c:v>107916</c:v>
                </c:pt>
                <c:pt idx="33">
                  <c:v>97878</c:v>
                </c:pt>
                <c:pt idx="34">
                  <c:v>88818</c:v>
                </c:pt>
                <c:pt idx="35">
                  <c:v>79798</c:v>
                </c:pt>
                <c:pt idx="36">
                  <c:v>70124</c:v>
                </c:pt>
                <c:pt idx="37">
                  <c:v>62900</c:v>
                </c:pt>
                <c:pt idx="38">
                  <c:v>53273</c:v>
                </c:pt>
                <c:pt idx="39">
                  <c:v>47042</c:v>
                </c:pt>
                <c:pt idx="40">
                  <c:v>38722</c:v>
                </c:pt>
                <c:pt idx="41">
                  <c:v>31857</c:v>
                </c:pt>
                <c:pt idx="42">
                  <c:v>24324</c:v>
                </c:pt>
                <c:pt idx="43">
                  <c:v>19021</c:v>
                </c:pt>
                <c:pt idx="44">
                  <c:v>14619</c:v>
                </c:pt>
                <c:pt idx="45">
                  <c:v>10728</c:v>
                </c:pt>
                <c:pt idx="46">
                  <c:v>7882</c:v>
                </c:pt>
                <c:pt idx="47">
                  <c:v>5690</c:v>
                </c:pt>
                <c:pt idx="48">
                  <c:v>4032</c:v>
                </c:pt>
                <c:pt idx="49">
                  <c:v>2669</c:v>
                </c:pt>
                <c:pt idx="50">
                  <c:v>1814</c:v>
                </c:pt>
                <c:pt idx="51">
                  <c:v>1089</c:v>
                </c:pt>
                <c:pt idx="52">
                  <c:v>395</c:v>
                </c:pt>
                <c:pt idx="53">
                  <c:v>229</c:v>
                </c:pt>
                <c:pt idx="54" formatCode="_-* #\ ##0_-;\-* #\ ##0_-;_-* &quot;-&quot;??_-;_-@_-">
                  <c:v>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5E-41F0-B178-B4A2C9051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57813216"/>
        <c:axId val="486117784"/>
      </c:barChart>
      <c:catAx>
        <c:axId val="557813216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Femmes</a:t>
                </a:r>
              </a:p>
            </c:rich>
          </c:tx>
          <c:layout>
            <c:manualLayout>
              <c:xMode val="edge"/>
              <c:yMode val="edge"/>
              <c:x val="0.91896407685881365"/>
              <c:y val="0.3445150289014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crossAx val="486117784"/>
        <c:crosses val="autoZero"/>
        <c:auto val="1"/>
        <c:lblAlgn val="ctr"/>
        <c:lblOffset val="100"/>
        <c:noMultiLvlLbl val="0"/>
      </c:catAx>
      <c:valAx>
        <c:axId val="486117784"/>
        <c:scaling>
          <c:orientation val="minMax"/>
          <c:max val="4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81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191495799867126"/>
          <c:y val="3.6125847596299346E-2"/>
          <c:w val="0.30702848338247707"/>
          <c:h val="0.393500740028040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8901782014088"/>
          <c:y val="4.2194022130302773E-2"/>
          <c:w val="0.85590438167662874"/>
          <c:h val="0.75324761619987379"/>
        </c:manualLayout>
      </c:layout>
      <c:lineChart>
        <c:grouping val="standard"/>
        <c:varyColors val="0"/>
        <c:ser>
          <c:idx val="0"/>
          <c:order val="0"/>
          <c:tx>
            <c:strRef>
              <c:f>'Évolution de l''âge moyen'!$B$2</c:f>
              <c:strCache>
                <c:ptCount val="1"/>
                <c:pt idx="0">
                  <c:v>Droits directs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5087719298245615E-3"/>
                  <c:y val="4.0747021599486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F2-4AE7-98F1-754BE30EEC6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DCCF-499F-8FA8-E9C8A979D3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CCF-499F-8FA8-E9C8A979D32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CCF-499F-8FA8-E9C8A979D32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CCF-499F-8FA8-E9C8A979D32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DCCF-499F-8FA8-E9C8A979D32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CCF-499F-8FA8-E9C8A979D32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CCF-499F-8FA8-E9C8A979D32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CCF-499F-8FA8-E9C8A979D32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CCF-499F-8FA8-E9C8A979D32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CCF-499F-8FA8-E9C8A979D32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CF-499F-8FA8-E9C8A979D32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CCF-499F-8FA8-E9C8A979D32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CCF-499F-8FA8-E9C8A979D32A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CF-499F-8FA8-E9C8A979D32A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CF-499F-8FA8-E9C8A979D32A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CF-499F-8FA8-E9C8A979D32A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CF-499F-8FA8-E9C8A979D32A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CF-499F-8FA8-E9C8A979D32A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CF-499F-8FA8-E9C8A979D32A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CF-499F-8FA8-E9C8A979D32A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CF-499F-8FA8-E9C8A979D32A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DCCF-499F-8FA8-E9C8A979D32A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CCF-499F-8FA8-E9C8A979D32A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DCCF-499F-8FA8-E9C8A979D32A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DCCF-499F-8FA8-E9C8A979D32A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CF-499F-8FA8-E9C8A979D32A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CF-499F-8FA8-E9C8A979D32A}"/>
                </c:ext>
              </c:extLst>
            </c:dLbl>
            <c:dLbl>
              <c:idx val="28"/>
              <c:layout>
                <c:manualLayout>
                  <c:x val="0"/>
                  <c:y val="3.39558513329052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DCCF-499F-8FA8-E9C8A979D32A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CCF-499F-8FA8-E9C8A979D32A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CCF-499F-8FA8-E9C8A979D32A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CCF-499F-8FA8-E9C8A979D32A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DCCF-499F-8FA8-E9C8A979D32A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CCF-499F-8FA8-E9C8A979D32A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DCCF-499F-8FA8-E9C8A979D32A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DCCF-499F-8FA8-E9C8A979D32A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DCCF-499F-8FA8-E9C8A979D32A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DCCF-499F-8FA8-E9C8A979D32A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DCCF-499F-8FA8-E9C8A979D32A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DCCF-499F-8FA8-E9C8A979D32A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DCCF-499F-8FA8-E9C8A979D32A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DCCF-499F-8FA8-E9C8A979D32A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DCCF-499F-8FA8-E9C8A979D32A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DCCF-499F-8FA8-E9C8A979D32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DCCF-499F-8FA8-E9C8A979D32A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DCCF-499F-8FA8-E9C8A979D32A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DCCF-499F-8FA8-E9C8A979D32A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F2-4AE7-98F1-754BE30EEC6D}"/>
                </c:ext>
              </c:extLst>
            </c:dLbl>
            <c:dLbl>
              <c:idx val="48"/>
              <c:layout>
                <c:manualLayout>
                  <c:x val="-5.4308957833488526E-3"/>
                  <c:y val="0.115927443224067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1049855054451314E-2"/>
                      <c:h val="6.53523407636677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247-4D8D-A9DE-AF64E3883D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moyen'!$A$3:$A$51</c:f>
              <c:strCache>
                <c:ptCount val="49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</c:strCache>
            </c:strRef>
          </c:cat>
          <c:val>
            <c:numRef>
              <c:f>'Évolution de l''âge moyen'!$B$3:$B$51</c:f>
              <c:numCache>
                <c:formatCode>0.0</c:formatCode>
                <c:ptCount val="49"/>
                <c:pt idx="0">
                  <c:v>71.58</c:v>
                </c:pt>
                <c:pt idx="1">
                  <c:v>71.430000000000007</c:v>
                </c:pt>
                <c:pt idx="2">
                  <c:v>71.430000000000007</c:v>
                </c:pt>
                <c:pt idx="3">
                  <c:v>71.5</c:v>
                </c:pt>
                <c:pt idx="4">
                  <c:v>71.63</c:v>
                </c:pt>
                <c:pt idx="5">
                  <c:v>71.81</c:v>
                </c:pt>
                <c:pt idx="6">
                  <c:v>71.900000000000006</c:v>
                </c:pt>
                <c:pt idx="7">
                  <c:v>72.02</c:v>
                </c:pt>
                <c:pt idx="8">
                  <c:v>72.150000000000006</c:v>
                </c:pt>
                <c:pt idx="9">
                  <c:v>71.98</c:v>
                </c:pt>
                <c:pt idx="10">
                  <c:v>71.77</c:v>
                </c:pt>
                <c:pt idx="11">
                  <c:v>71.56</c:v>
                </c:pt>
                <c:pt idx="12">
                  <c:v>71.41</c:v>
                </c:pt>
                <c:pt idx="13">
                  <c:v>71.22</c:v>
                </c:pt>
                <c:pt idx="14">
                  <c:v>71.14</c:v>
                </c:pt>
                <c:pt idx="15">
                  <c:v>71.069999999999993</c:v>
                </c:pt>
                <c:pt idx="16">
                  <c:v>70.959999999999994</c:v>
                </c:pt>
                <c:pt idx="17">
                  <c:v>70.930000000000007</c:v>
                </c:pt>
                <c:pt idx="18">
                  <c:v>70.900000000000006</c:v>
                </c:pt>
                <c:pt idx="19">
                  <c:v>70.94</c:v>
                </c:pt>
                <c:pt idx="20">
                  <c:v>71</c:v>
                </c:pt>
                <c:pt idx="21">
                  <c:v>71.11</c:v>
                </c:pt>
                <c:pt idx="22">
                  <c:v>71.23</c:v>
                </c:pt>
                <c:pt idx="23">
                  <c:v>71.34</c:v>
                </c:pt>
                <c:pt idx="24">
                  <c:v>71.48</c:v>
                </c:pt>
                <c:pt idx="25">
                  <c:v>71.63</c:v>
                </c:pt>
                <c:pt idx="26">
                  <c:v>71.89</c:v>
                </c:pt>
                <c:pt idx="27">
                  <c:v>72.09</c:v>
                </c:pt>
                <c:pt idx="28">
                  <c:v>72.23</c:v>
                </c:pt>
                <c:pt idx="29">
                  <c:v>72.36</c:v>
                </c:pt>
                <c:pt idx="30">
                  <c:v>72.349999999999994</c:v>
                </c:pt>
                <c:pt idx="31">
                  <c:v>72.81</c:v>
                </c:pt>
                <c:pt idx="32">
                  <c:v>72.760000000000005</c:v>
                </c:pt>
                <c:pt idx="33">
                  <c:v>72.7</c:v>
                </c:pt>
                <c:pt idx="34">
                  <c:v>72.63</c:v>
                </c:pt>
                <c:pt idx="35">
                  <c:v>72.72</c:v>
                </c:pt>
                <c:pt idx="36">
                  <c:v>72.77</c:v>
                </c:pt>
                <c:pt idx="37">
                  <c:v>72.959999999999994</c:v>
                </c:pt>
                <c:pt idx="38">
                  <c:v>73.2</c:v>
                </c:pt>
                <c:pt idx="39">
                  <c:v>73.31</c:v>
                </c:pt>
                <c:pt idx="40">
                  <c:v>73.48</c:v>
                </c:pt>
                <c:pt idx="41">
                  <c:v>73.650000000000006</c:v>
                </c:pt>
                <c:pt idx="42">
                  <c:v>73.8</c:v>
                </c:pt>
                <c:pt idx="43">
                  <c:v>74</c:v>
                </c:pt>
                <c:pt idx="44">
                  <c:v>74.2</c:v>
                </c:pt>
                <c:pt idx="45">
                  <c:v>74.3</c:v>
                </c:pt>
                <c:pt idx="46">
                  <c:v>74.400000000000006</c:v>
                </c:pt>
                <c:pt idx="47">
                  <c:v>74.599999999999994</c:v>
                </c:pt>
                <c:pt idx="48">
                  <c:v>74.7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F2-4AE7-98F1-754BE30EEC6D}"/>
            </c:ext>
          </c:extLst>
        </c:ser>
        <c:ser>
          <c:idx val="1"/>
          <c:order val="1"/>
          <c:tx>
            <c:strRef>
              <c:f>'Évolution de l''âge moyen'!$C$2</c:f>
              <c:strCache>
                <c:ptCount val="1"/>
                <c:pt idx="0">
                  <c:v>Droits dérivés seuls</c:v>
                </c:pt>
              </c:strCache>
            </c:strRef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4955134596211365E-2"/>
                  <c:y val="-4.2194092827004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F2-4AE7-98F1-754BE30EEC6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247-4D8D-A9DE-AF64E3883D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247-4D8D-A9DE-AF64E3883DC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247-4D8D-A9DE-AF64E3883D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247-4D8D-A9DE-AF64E3883D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47-4D8D-A9DE-AF64E3883D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47-4D8D-A9DE-AF64E3883DC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47-4D8D-A9DE-AF64E3883DC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47-4D8D-A9DE-AF64E3883DC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47-4D8D-A9DE-AF64E3883DC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47-4D8D-A9DE-AF64E3883DC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47-4D8D-A9DE-AF64E3883DC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247-4D8D-A9DE-AF64E3883DC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247-4D8D-A9DE-AF64E3883DC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47-4D8D-A9DE-AF64E3883DC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47-4D8D-A9DE-AF64E3883DC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47-4D8D-A9DE-AF64E3883DC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247-4D8D-A9DE-AF64E3883DC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247-4D8D-A9DE-AF64E3883DC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247-4D8D-A9DE-AF64E3883DCD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247-4D8D-A9DE-AF64E3883DC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247-4D8D-A9DE-AF64E3883DC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247-4D8D-A9DE-AF64E3883DC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247-4D8D-A9DE-AF64E3883DC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247-4D8D-A9DE-AF64E3883DCD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247-4D8D-A9DE-AF64E3883DCD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247-4D8D-A9DE-AF64E3883DC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CF-499F-8FA8-E9C8A979D32A}"/>
                </c:ext>
              </c:extLst>
            </c:dLbl>
            <c:dLbl>
              <c:idx val="28"/>
              <c:layout>
                <c:manualLayout>
                  <c:x val="-2.2432701894317141E-2"/>
                  <c:y val="-5.7537399309551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247-4D8D-A9DE-AF64E3883DCD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247-4D8D-A9DE-AF64E3883DCD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247-4D8D-A9DE-AF64E3883DCD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247-4D8D-A9DE-AF64E3883DCD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247-4D8D-A9DE-AF64E3883DC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247-4D8D-A9DE-AF64E3883DCD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247-4D8D-A9DE-AF64E3883DCD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247-4D8D-A9DE-AF64E3883DCD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247-4D8D-A9DE-AF64E3883DCD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247-4D8D-A9DE-AF64E3883DCD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247-4D8D-A9DE-AF64E3883DCD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247-4D8D-A9DE-AF64E3883DCD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247-4D8D-A9DE-AF64E3883DCD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247-4D8D-A9DE-AF64E3883DCD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247-4D8D-A9DE-AF64E3883DC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247-4D8D-A9DE-AF64E3883DCD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247-4D8D-A9DE-AF64E3883DCD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247-4D8D-A9DE-AF64E3883DC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247-4D8D-A9DE-AF64E3883DCD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F2-4AE7-98F1-754BE30EEC6D}"/>
                </c:ext>
              </c:extLst>
            </c:dLbl>
            <c:dLbl>
              <c:idx val="48"/>
              <c:layout>
                <c:manualLayout>
                  <c:x val="-7.4775672981056826E-3"/>
                  <c:y val="-5.3701572688914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247-4D8D-A9DE-AF64E3883D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moyen'!$A$3:$A$51</c:f>
              <c:strCache>
                <c:ptCount val="49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</c:strCache>
            </c:strRef>
          </c:cat>
          <c:val>
            <c:numRef>
              <c:f>'Évolution de l''âge moyen'!$C$3:$C$51</c:f>
              <c:numCache>
                <c:formatCode>0.0</c:formatCode>
                <c:ptCount val="49"/>
                <c:pt idx="0">
                  <c:v>72.91</c:v>
                </c:pt>
                <c:pt idx="1">
                  <c:v>72.66</c:v>
                </c:pt>
                <c:pt idx="2">
                  <c:v>72.56</c:v>
                </c:pt>
                <c:pt idx="3">
                  <c:v>72.48</c:v>
                </c:pt>
                <c:pt idx="4">
                  <c:v>72.5</c:v>
                </c:pt>
                <c:pt idx="5">
                  <c:v>72.510000000000005</c:v>
                </c:pt>
                <c:pt idx="6">
                  <c:v>72.489999999999995</c:v>
                </c:pt>
                <c:pt idx="7">
                  <c:v>72.47</c:v>
                </c:pt>
                <c:pt idx="8">
                  <c:v>72.48</c:v>
                </c:pt>
                <c:pt idx="9">
                  <c:v>72.5</c:v>
                </c:pt>
                <c:pt idx="10">
                  <c:v>72.459999999999994</c:v>
                </c:pt>
                <c:pt idx="11">
                  <c:v>72.540000000000006</c:v>
                </c:pt>
                <c:pt idx="12">
                  <c:v>72.61</c:v>
                </c:pt>
                <c:pt idx="13">
                  <c:v>72.61</c:v>
                </c:pt>
                <c:pt idx="14">
                  <c:v>72.7</c:v>
                </c:pt>
                <c:pt idx="15">
                  <c:v>72.81</c:v>
                </c:pt>
                <c:pt idx="16">
                  <c:v>72.91</c:v>
                </c:pt>
                <c:pt idx="17">
                  <c:v>73.06</c:v>
                </c:pt>
                <c:pt idx="18">
                  <c:v>73.209999999999994</c:v>
                </c:pt>
                <c:pt idx="19">
                  <c:v>73.349999999999994</c:v>
                </c:pt>
                <c:pt idx="20">
                  <c:v>73.459999999999994</c:v>
                </c:pt>
                <c:pt idx="21">
                  <c:v>73.61</c:v>
                </c:pt>
                <c:pt idx="22">
                  <c:v>73.73</c:v>
                </c:pt>
                <c:pt idx="23">
                  <c:v>73.849999999999994</c:v>
                </c:pt>
                <c:pt idx="24">
                  <c:v>73.92</c:v>
                </c:pt>
                <c:pt idx="25">
                  <c:v>74.02</c:v>
                </c:pt>
                <c:pt idx="26">
                  <c:v>74.13</c:v>
                </c:pt>
                <c:pt idx="27">
                  <c:v>74.17</c:v>
                </c:pt>
                <c:pt idx="28">
                  <c:v>74.17</c:v>
                </c:pt>
                <c:pt idx="29">
                  <c:v>74.11</c:v>
                </c:pt>
                <c:pt idx="30">
                  <c:v>74.150000000000006</c:v>
                </c:pt>
                <c:pt idx="31">
                  <c:v>74.040000000000006</c:v>
                </c:pt>
                <c:pt idx="32">
                  <c:v>73.8</c:v>
                </c:pt>
                <c:pt idx="33">
                  <c:v>73.7</c:v>
                </c:pt>
                <c:pt idx="34">
                  <c:v>73.73</c:v>
                </c:pt>
                <c:pt idx="35">
                  <c:v>73.959999999999994</c:v>
                </c:pt>
                <c:pt idx="36">
                  <c:v>74.28</c:v>
                </c:pt>
                <c:pt idx="37">
                  <c:v>74.53</c:v>
                </c:pt>
                <c:pt idx="38">
                  <c:v>74.739999999999995</c:v>
                </c:pt>
                <c:pt idx="39">
                  <c:v>75.040000000000006</c:v>
                </c:pt>
                <c:pt idx="40">
                  <c:v>75.27</c:v>
                </c:pt>
                <c:pt idx="41">
                  <c:v>75.44</c:v>
                </c:pt>
                <c:pt idx="42">
                  <c:v>75.7</c:v>
                </c:pt>
                <c:pt idx="43">
                  <c:v>75.900000000000006</c:v>
                </c:pt>
                <c:pt idx="44">
                  <c:v>76.099999999999994</c:v>
                </c:pt>
                <c:pt idx="45">
                  <c:v>76.400000000000006</c:v>
                </c:pt>
                <c:pt idx="46">
                  <c:v>76.599999999999994</c:v>
                </c:pt>
                <c:pt idx="47">
                  <c:v>76.7</c:v>
                </c:pt>
                <c:pt idx="48">
                  <c:v>76.8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0F2-4AE7-98F1-754BE30EEC6D}"/>
            </c:ext>
          </c:extLst>
        </c:ser>
        <c:ser>
          <c:idx val="2"/>
          <c:order val="2"/>
          <c:tx>
            <c:strRef>
              <c:f>'Évolution de l''âge moyen'!$D$2</c:f>
              <c:strCache>
                <c:ptCount val="1"/>
                <c:pt idx="0">
                  <c:v>Ensemble des droits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2.4925224327018943E-3"/>
                  <c:y val="-3.0686612965093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F2-4AE7-98F1-754BE30EEC6D}"/>
                </c:ext>
              </c:extLst>
            </c:dLbl>
            <c:dLbl>
              <c:idx val="28"/>
              <c:layout>
                <c:manualLayout>
                  <c:x val="-2.9910269192422824E-2"/>
                  <c:y val="-6.1373225930187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A247-4D8D-A9DE-AF64E3883DCD}"/>
                </c:ext>
              </c:extLst>
            </c:dLbl>
            <c:dLbl>
              <c:idx val="48"/>
              <c:layout>
                <c:manualLayout>
                  <c:x val="-5.2631578947369704E-3"/>
                  <c:y val="-4.75381918660674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247-4D8D-A9DE-AF64E3883D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moyen'!$A$3:$A$51</c:f>
              <c:strCache>
                <c:ptCount val="49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</c:strCache>
            </c:strRef>
          </c:cat>
          <c:val>
            <c:numRef>
              <c:f>'Évolution de l''âge moyen'!$D$3:$D$51</c:f>
              <c:numCache>
                <c:formatCode>0.0</c:formatCode>
                <c:ptCount val="49"/>
                <c:pt idx="0">
                  <c:v>71.77</c:v>
                </c:pt>
                <c:pt idx="1">
                  <c:v>71.61</c:v>
                </c:pt>
                <c:pt idx="2">
                  <c:v>71.59</c:v>
                </c:pt>
                <c:pt idx="3">
                  <c:v>71.64</c:v>
                </c:pt>
                <c:pt idx="4">
                  <c:v>71.75</c:v>
                </c:pt>
                <c:pt idx="5">
                  <c:v>71.91</c:v>
                </c:pt>
                <c:pt idx="6">
                  <c:v>71.98</c:v>
                </c:pt>
                <c:pt idx="7">
                  <c:v>72.08</c:v>
                </c:pt>
                <c:pt idx="8">
                  <c:v>72.2</c:v>
                </c:pt>
                <c:pt idx="9">
                  <c:v>72.05</c:v>
                </c:pt>
                <c:pt idx="10">
                  <c:v>71.86</c:v>
                </c:pt>
                <c:pt idx="11">
                  <c:v>71.69</c:v>
                </c:pt>
                <c:pt idx="12">
                  <c:v>71.56</c:v>
                </c:pt>
                <c:pt idx="13">
                  <c:v>71.39</c:v>
                </c:pt>
                <c:pt idx="14">
                  <c:v>71.33</c:v>
                </c:pt>
                <c:pt idx="15">
                  <c:v>71.260000000000005</c:v>
                </c:pt>
                <c:pt idx="16">
                  <c:v>71.180000000000007</c:v>
                </c:pt>
                <c:pt idx="17">
                  <c:v>71.150000000000006</c:v>
                </c:pt>
                <c:pt idx="18">
                  <c:v>71.13</c:v>
                </c:pt>
                <c:pt idx="19">
                  <c:v>71.17</c:v>
                </c:pt>
                <c:pt idx="20">
                  <c:v>71.23</c:v>
                </c:pt>
                <c:pt idx="21">
                  <c:v>71.34</c:v>
                </c:pt>
                <c:pt idx="22">
                  <c:v>71.45</c:v>
                </c:pt>
                <c:pt idx="23">
                  <c:v>71.56</c:v>
                </c:pt>
                <c:pt idx="24">
                  <c:v>71.69</c:v>
                </c:pt>
                <c:pt idx="25">
                  <c:v>71.83</c:v>
                </c:pt>
                <c:pt idx="26">
                  <c:v>72.069999999999993</c:v>
                </c:pt>
                <c:pt idx="27">
                  <c:v>72.260000000000005</c:v>
                </c:pt>
                <c:pt idx="28">
                  <c:v>72.39</c:v>
                </c:pt>
                <c:pt idx="29">
                  <c:v>72.5</c:v>
                </c:pt>
                <c:pt idx="30">
                  <c:v>72.489999999999995</c:v>
                </c:pt>
                <c:pt idx="31">
                  <c:v>72.91</c:v>
                </c:pt>
                <c:pt idx="32">
                  <c:v>72.84</c:v>
                </c:pt>
                <c:pt idx="33">
                  <c:v>72.77</c:v>
                </c:pt>
                <c:pt idx="34">
                  <c:v>72.709999999999994</c:v>
                </c:pt>
                <c:pt idx="35">
                  <c:v>72.8</c:v>
                </c:pt>
                <c:pt idx="36">
                  <c:v>72.88</c:v>
                </c:pt>
                <c:pt idx="37">
                  <c:v>73.069999999999993</c:v>
                </c:pt>
                <c:pt idx="38">
                  <c:v>73.3</c:v>
                </c:pt>
                <c:pt idx="39">
                  <c:v>73.42</c:v>
                </c:pt>
                <c:pt idx="40">
                  <c:v>73.58</c:v>
                </c:pt>
                <c:pt idx="41">
                  <c:v>73.760000000000005</c:v>
                </c:pt>
                <c:pt idx="42">
                  <c:v>73.900000000000006</c:v>
                </c:pt>
                <c:pt idx="43">
                  <c:v>74.099999999999994</c:v>
                </c:pt>
                <c:pt idx="44">
                  <c:v>74.3</c:v>
                </c:pt>
                <c:pt idx="45">
                  <c:v>74.400000000000006</c:v>
                </c:pt>
                <c:pt idx="46">
                  <c:v>74.5</c:v>
                </c:pt>
                <c:pt idx="47">
                  <c:v>74.7</c:v>
                </c:pt>
                <c:pt idx="48">
                  <c:v>74.8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0F2-4AE7-98F1-754BE30EE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247064"/>
        <c:axId val="509248376"/>
      </c:lineChart>
      <c:catAx>
        <c:axId val="50924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8376"/>
        <c:crosses val="autoZero"/>
        <c:auto val="1"/>
        <c:lblAlgn val="ctr"/>
        <c:lblOffset val="100"/>
        <c:tickMarkSkip val="28"/>
        <c:noMultiLvlLbl val="0"/>
      </c:catAx>
      <c:valAx>
        <c:axId val="50924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2.4009603841536616E-2"/>
              <c:y val="0.42056161047096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7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8901782014088"/>
          <c:y val="4.2194022130302773E-2"/>
          <c:w val="0.85590438167662874"/>
          <c:h val="0.75324761619987379"/>
        </c:manualLayout>
      </c:layout>
      <c:lineChart>
        <c:grouping val="standard"/>
        <c:varyColors val="0"/>
        <c:ser>
          <c:idx val="0"/>
          <c:order val="0"/>
          <c:tx>
            <c:strRef>
              <c:f>'Évol. de l''âge moyen par sexe'!$B$2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5087719298245615E-3"/>
                  <c:y val="4.0747021599486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BA-452D-9C61-2576D31536C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BA-452D-9C61-2576D31536C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ABA-452D-9C61-2576D31536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BA-452D-9C61-2576D31536C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ABA-452D-9C61-2576D31536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BA-452D-9C61-2576D31536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ABA-452D-9C61-2576D31536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BA-452D-9C61-2576D31536C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BA-452D-9C61-2576D31536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BA-452D-9C61-2576D31536C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ABA-452D-9C61-2576D31536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BA-452D-9C61-2576D31536CF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ABA-452D-9C61-2576D31536C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BA-452D-9C61-2576D31536C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ABA-452D-9C61-2576D31536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ABA-452D-9C61-2576D31536CF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ABA-452D-9C61-2576D31536C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ABA-452D-9C61-2576D31536C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ABA-452D-9C61-2576D31536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ABA-452D-9C61-2576D31536C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ABA-452D-9C61-2576D31536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ABA-452D-9C61-2576D31536CF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ABA-452D-9C61-2576D31536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ABA-452D-9C61-2576D31536CF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ABA-452D-9C61-2576D31536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ABA-452D-9C61-2576D31536CF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ABA-452D-9C61-2576D31536CF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ABA-452D-9C61-2576D31536CF}"/>
                </c:ext>
              </c:extLst>
            </c:dLbl>
            <c:dLbl>
              <c:idx val="28"/>
              <c:layout>
                <c:manualLayout>
                  <c:x val="0"/>
                  <c:y val="3.39558513329052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ABA-452D-9C61-2576D31536CF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ABA-452D-9C61-2576D31536CF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ABA-452D-9C61-2576D31536CF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ABA-452D-9C61-2576D31536CF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ABA-452D-9C61-2576D31536CF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ABA-452D-9C61-2576D31536CF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ABA-452D-9C61-2576D31536CF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ABA-452D-9C61-2576D31536CF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ABA-452D-9C61-2576D31536CF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ABA-452D-9C61-2576D31536CF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ABA-452D-9C61-2576D31536CF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ABA-452D-9C61-2576D31536CF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ABA-452D-9C61-2576D31536CF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ABA-452D-9C61-2576D31536CF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ABA-452D-9C61-2576D31536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1ABA-452D-9C61-2576D31536CF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ABA-452D-9C61-2576D31536CF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1ABA-452D-9C61-2576D31536CF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ABA-452D-9C61-2576D31536CF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1ABA-452D-9C61-2576D31536CF}"/>
                </c:ext>
              </c:extLst>
            </c:dLbl>
            <c:dLbl>
              <c:idx val="48"/>
              <c:layout>
                <c:manualLayout>
                  <c:x val="-5.4308957833488526E-3"/>
                  <c:y val="0.115927443224067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1049855054451314E-2"/>
                      <c:h val="6.53523407636677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0-1ABA-452D-9C61-2576D31536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sexe'!$A$3:$A$51</c:f>
              <c:strCache>
                <c:ptCount val="49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</c:strCache>
            </c:strRef>
          </c:cat>
          <c:val>
            <c:numRef>
              <c:f>'Évol. de l''âge moyen par sexe'!$B$3:$B$51</c:f>
              <c:numCache>
                <c:formatCode>0.0</c:formatCode>
                <c:ptCount val="49"/>
                <c:pt idx="0">
                  <c:v>70.73</c:v>
                </c:pt>
                <c:pt idx="1">
                  <c:v>70.540000000000006</c:v>
                </c:pt>
                <c:pt idx="2">
                  <c:v>70.61</c:v>
                </c:pt>
                <c:pt idx="3">
                  <c:v>70.72</c:v>
                </c:pt>
                <c:pt idx="4">
                  <c:v>70.91</c:v>
                </c:pt>
                <c:pt idx="5">
                  <c:v>71.150000000000006</c:v>
                </c:pt>
                <c:pt idx="6">
                  <c:v>71.3</c:v>
                </c:pt>
                <c:pt idx="7">
                  <c:v>71.5</c:v>
                </c:pt>
                <c:pt idx="8">
                  <c:v>71.680000000000007</c:v>
                </c:pt>
                <c:pt idx="9">
                  <c:v>71.430000000000007</c:v>
                </c:pt>
                <c:pt idx="10">
                  <c:v>71.099999999999994</c:v>
                </c:pt>
                <c:pt idx="11">
                  <c:v>70.78</c:v>
                </c:pt>
                <c:pt idx="12">
                  <c:v>70.56</c:v>
                </c:pt>
                <c:pt idx="13">
                  <c:v>70.31</c:v>
                </c:pt>
                <c:pt idx="14">
                  <c:v>70.180000000000007</c:v>
                </c:pt>
                <c:pt idx="15">
                  <c:v>70.069999999999993</c:v>
                </c:pt>
                <c:pt idx="16">
                  <c:v>69.95</c:v>
                </c:pt>
                <c:pt idx="17">
                  <c:v>69.900000000000006</c:v>
                </c:pt>
                <c:pt idx="18">
                  <c:v>69.86</c:v>
                </c:pt>
                <c:pt idx="19">
                  <c:v>69.89</c:v>
                </c:pt>
                <c:pt idx="20">
                  <c:v>69.930000000000007</c:v>
                </c:pt>
                <c:pt idx="21">
                  <c:v>70.048716203192484</c:v>
                </c:pt>
                <c:pt idx="22">
                  <c:v>70.158350756652595</c:v>
                </c:pt>
                <c:pt idx="23">
                  <c:v>70.266192294933276</c:v>
                </c:pt>
                <c:pt idx="24">
                  <c:v>70.406854169822509</c:v>
                </c:pt>
                <c:pt idx="25">
                  <c:v>70.556034903420553</c:v>
                </c:pt>
                <c:pt idx="26">
                  <c:v>70.824385569569586</c:v>
                </c:pt>
                <c:pt idx="27">
                  <c:v>71.020499204021704</c:v>
                </c:pt>
                <c:pt idx="28">
                  <c:v>71.170945464515682</c:v>
                </c:pt>
                <c:pt idx="29">
                  <c:v>71.308199841963813</c:v>
                </c:pt>
                <c:pt idx="30">
                  <c:v>71.205211952540893</c:v>
                </c:pt>
                <c:pt idx="31">
                  <c:v>71.599999999999994</c:v>
                </c:pt>
                <c:pt idx="32">
                  <c:v>71.53</c:v>
                </c:pt>
                <c:pt idx="33">
                  <c:v>71.459999999999994</c:v>
                </c:pt>
                <c:pt idx="34">
                  <c:v>71.42</c:v>
                </c:pt>
                <c:pt idx="35">
                  <c:v>71.58</c:v>
                </c:pt>
                <c:pt idx="36">
                  <c:v>71.709999999999994</c:v>
                </c:pt>
                <c:pt idx="37">
                  <c:v>71.95</c:v>
                </c:pt>
                <c:pt idx="38">
                  <c:v>72.23</c:v>
                </c:pt>
                <c:pt idx="39">
                  <c:v>72.38</c:v>
                </c:pt>
                <c:pt idx="40">
                  <c:v>72.56</c:v>
                </c:pt>
                <c:pt idx="41">
                  <c:v>72.8</c:v>
                </c:pt>
                <c:pt idx="42">
                  <c:v>72.959999999999994</c:v>
                </c:pt>
                <c:pt idx="43">
                  <c:v>73.13</c:v>
                </c:pt>
                <c:pt idx="44">
                  <c:v>73.349999999999994</c:v>
                </c:pt>
                <c:pt idx="45">
                  <c:v>73.5</c:v>
                </c:pt>
                <c:pt idx="46">
                  <c:v>73.7</c:v>
                </c:pt>
                <c:pt idx="47">
                  <c:v>73.81</c:v>
                </c:pt>
                <c:pt idx="48">
                  <c:v>73.930000000000007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1ABA-452D-9C61-2576D31536CF}"/>
            </c:ext>
          </c:extLst>
        </c:ser>
        <c:ser>
          <c:idx val="1"/>
          <c:order val="1"/>
          <c:tx>
            <c:strRef>
              <c:f>'Évol. de l''âge moyen par sexe'!$C$2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4955134596211365E-2"/>
                  <c:y val="-4.2194092827004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ABA-452D-9C61-2576D31536C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ABA-452D-9C61-2576D31536C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1ABA-452D-9C61-2576D31536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1ABA-452D-9C61-2576D31536C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1ABA-452D-9C61-2576D31536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1ABA-452D-9C61-2576D31536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1ABA-452D-9C61-2576D31536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1ABA-452D-9C61-2576D31536C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1ABA-452D-9C61-2576D31536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1ABA-452D-9C61-2576D31536C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1ABA-452D-9C61-2576D31536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1ABA-452D-9C61-2576D31536CF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1ABA-452D-9C61-2576D31536C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1ABA-452D-9C61-2576D31536C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1ABA-452D-9C61-2576D31536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1ABA-452D-9C61-2576D31536CF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1ABA-452D-9C61-2576D31536C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1ABA-452D-9C61-2576D31536C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1ABA-452D-9C61-2576D31536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1ABA-452D-9C61-2576D31536C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1ABA-452D-9C61-2576D31536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1ABA-452D-9C61-2576D31536CF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1ABA-452D-9C61-2576D31536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1ABA-452D-9C61-2576D31536CF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1ABA-452D-9C61-2576D31536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1ABA-452D-9C61-2576D31536CF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1ABA-452D-9C61-2576D31536CF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1ABA-452D-9C61-2576D31536CF}"/>
                </c:ext>
              </c:extLst>
            </c:dLbl>
            <c:dLbl>
              <c:idx val="28"/>
              <c:layout>
                <c:manualLayout>
                  <c:x val="-2.2432701894317141E-2"/>
                  <c:y val="-5.7537399309551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1ABA-452D-9C61-2576D31536CF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1ABA-452D-9C61-2576D31536CF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1ABA-452D-9C61-2576D31536CF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1ABA-452D-9C61-2576D31536CF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1ABA-452D-9C61-2576D31536CF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1ABA-452D-9C61-2576D31536CF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1ABA-452D-9C61-2576D31536CF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1ABA-452D-9C61-2576D31536CF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1ABA-452D-9C61-2576D31536CF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1ABA-452D-9C61-2576D31536CF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1ABA-452D-9C61-2576D31536CF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1ABA-452D-9C61-2576D31536CF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1ABA-452D-9C61-2576D31536CF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1ABA-452D-9C61-2576D31536CF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1ABA-452D-9C61-2576D31536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1ABA-452D-9C61-2576D31536CF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1ABA-452D-9C61-2576D31536CF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1ABA-452D-9C61-2576D31536CF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1ABA-452D-9C61-2576D31536CF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1ABA-452D-9C61-2576D31536CF}"/>
                </c:ext>
              </c:extLst>
            </c:dLbl>
            <c:dLbl>
              <c:idx val="48"/>
              <c:layout>
                <c:manualLayout>
                  <c:x val="-7.4775672981056826E-3"/>
                  <c:y val="-5.37015726889144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1ABA-452D-9C61-2576D31536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sexe'!$A$3:$A$51</c:f>
              <c:strCache>
                <c:ptCount val="49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</c:strCache>
            </c:strRef>
          </c:cat>
          <c:val>
            <c:numRef>
              <c:f>'Évol. de l''âge moyen par sexe'!$C$3:$C$51</c:f>
              <c:numCache>
                <c:formatCode>0.0</c:formatCode>
                <c:ptCount val="49"/>
                <c:pt idx="0">
                  <c:v>72.53</c:v>
                </c:pt>
                <c:pt idx="1">
                  <c:v>72.47</c:v>
                </c:pt>
                <c:pt idx="2">
                  <c:v>72.38</c:v>
                </c:pt>
                <c:pt idx="3">
                  <c:v>72.349999999999994</c:v>
                </c:pt>
                <c:pt idx="4">
                  <c:v>72.400000000000006</c:v>
                </c:pt>
                <c:pt idx="5">
                  <c:v>72.47</c:v>
                </c:pt>
                <c:pt idx="6">
                  <c:v>72.48</c:v>
                </c:pt>
                <c:pt idx="7">
                  <c:v>72.5</c:v>
                </c:pt>
                <c:pt idx="8">
                  <c:v>72.56</c:v>
                </c:pt>
                <c:pt idx="9">
                  <c:v>72.489999999999995</c:v>
                </c:pt>
                <c:pt idx="10">
                  <c:v>72.42</c:v>
                </c:pt>
                <c:pt idx="11">
                  <c:v>72.349999999999994</c:v>
                </c:pt>
                <c:pt idx="12">
                  <c:v>72.31</c:v>
                </c:pt>
                <c:pt idx="13">
                  <c:v>72.22</c:v>
                </c:pt>
                <c:pt idx="14">
                  <c:v>72.209999999999994</c:v>
                </c:pt>
                <c:pt idx="15">
                  <c:v>72.19</c:v>
                </c:pt>
                <c:pt idx="16">
                  <c:v>72.14</c:v>
                </c:pt>
                <c:pt idx="17">
                  <c:v>72.14</c:v>
                </c:pt>
                <c:pt idx="18">
                  <c:v>72.150000000000006</c:v>
                </c:pt>
                <c:pt idx="19">
                  <c:v>72.2</c:v>
                </c:pt>
                <c:pt idx="20">
                  <c:v>72.27</c:v>
                </c:pt>
                <c:pt idx="21">
                  <c:v>72.38261175470825</c:v>
                </c:pt>
                <c:pt idx="22">
                  <c:v>72.492747898499857</c:v>
                </c:pt>
                <c:pt idx="23">
                  <c:v>72.601835168442094</c:v>
                </c:pt>
                <c:pt idx="24">
                  <c:v>72.730912849425891</c:v>
                </c:pt>
                <c:pt idx="25">
                  <c:v>72.860544830484685</c:v>
                </c:pt>
                <c:pt idx="26">
                  <c:v>73.079530620252399</c:v>
                </c:pt>
                <c:pt idx="27">
                  <c:v>73.258267685098986</c:v>
                </c:pt>
                <c:pt idx="28">
                  <c:v>73.378328396031122</c:v>
                </c:pt>
                <c:pt idx="29">
                  <c:v>73.471299587661932</c:v>
                </c:pt>
                <c:pt idx="30">
                  <c:v>73.557388750065314</c:v>
                </c:pt>
                <c:pt idx="31">
                  <c:v>73.989999999999995</c:v>
                </c:pt>
                <c:pt idx="32">
                  <c:v>73.930000000000007</c:v>
                </c:pt>
                <c:pt idx="33">
                  <c:v>73.849999999999994</c:v>
                </c:pt>
                <c:pt idx="34">
                  <c:v>73.790000000000006</c:v>
                </c:pt>
                <c:pt idx="35">
                  <c:v>73.81</c:v>
                </c:pt>
                <c:pt idx="36">
                  <c:v>73.83</c:v>
                </c:pt>
                <c:pt idx="37">
                  <c:v>73.97</c:v>
                </c:pt>
                <c:pt idx="38">
                  <c:v>74.17</c:v>
                </c:pt>
                <c:pt idx="39">
                  <c:v>74.27</c:v>
                </c:pt>
                <c:pt idx="40">
                  <c:v>74.41</c:v>
                </c:pt>
                <c:pt idx="41">
                  <c:v>74.599999999999994</c:v>
                </c:pt>
                <c:pt idx="42">
                  <c:v>74.73</c:v>
                </c:pt>
                <c:pt idx="43">
                  <c:v>74.86</c:v>
                </c:pt>
                <c:pt idx="44">
                  <c:v>74.97</c:v>
                </c:pt>
                <c:pt idx="45">
                  <c:v>75.099999999999994</c:v>
                </c:pt>
                <c:pt idx="46">
                  <c:v>75.2</c:v>
                </c:pt>
                <c:pt idx="47">
                  <c:v>75.33</c:v>
                </c:pt>
                <c:pt idx="48">
                  <c:v>75.400000000000006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1ABA-452D-9C61-2576D31536CF}"/>
            </c:ext>
          </c:extLst>
        </c:ser>
        <c:ser>
          <c:idx val="2"/>
          <c:order val="2"/>
          <c:tx>
            <c:strRef>
              <c:f>'Évol. de l''âge moyen par sexe'!$D$2</c:f>
              <c:strCache>
                <c:ptCount val="1"/>
                <c:pt idx="0">
                  <c:v>Hommes et Femmes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2.4925224327018943E-3"/>
                  <c:y val="-3.0686612965093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1ABA-452D-9C61-2576D31536CF}"/>
                </c:ext>
              </c:extLst>
            </c:dLbl>
            <c:dLbl>
              <c:idx val="28"/>
              <c:layout>
                <c:manualLayout>
                  <c:x val="-2.9910269192422824E-2"/>
                  <c:y val="-6.13732259301879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1ABA-452D-9C61-2576D31536CF}"/>
                </c:ext>
              </c:extLst>
            </c:dLbl>
            <c:dLbl>
              <c:idx val="48"/>
              <c:layout>
                <c:manualLayout>
                  <c:x val="-3.6127829989225337E-4"/>
                  <c:y val="-2.67047156480591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1ABA-452D-9C61-2576D31536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sexe'!$A$3:$A$51</c:f>
              <c:strCache>
                <c:ptCount val="49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</c:strCache>
            </c:strRef>
          </c:cat>
          <c:val>
            <c:numRef>
              <c:f>'Évol. de l''âge moyen par sexe'!$D$3:$D$51</c:f>
              <c:numCache>
                <c:formatCode>0.0</c:formatCode>
                <c:ptCount val="49"/>
                <c:pt idx="0">
                  <c:v>71.77</c:v>
                </c:pt>
                <c:pt idx="1">
                  <c:v>71.61</c:v>
                </c:pt>
                <c:pt idx="2">
                  <c:v>71.59</c:v>
                </c:pt>
                <c:pt idx="3">
                  <c:v>71.64</c:v>
                </c:pt>
                <c:pt idx="4">
                  <c:v>71.75</c:v>
                </c:pt>
                <c:pt idx="5">
                  <c:v>71.91</c:v>
                </c:pt>
                <c:pt idx="6">
                  <c:v>71.98</c:v>
                </c:pt>
                <c:pt idx="7">
                  <c:v>72.08</c:v>
                </c:pt>
                <c:pt idx="8">
                  <c:v>72.2</c:v>
                </c:pt>
                <c:pt idx="9">
                  <c:v>72.05</c:v>
                </c:pt>
                <c:pt idx="10">
                  <c:v>71.86</c:v>
                </c:pt>
                <c:pt idx="11">
                  <c:v>71.69</c:v>
                </c:pt>
                <c:pt idx="12">
                  <c:v>71.56</c:v>
                </c:pt>
                <c:pt idx="13">
                  <c:v>71.39</c:v>
                </c:pt>
                <c:pt idx="14">
                  <c:v>71.33</c:v>
                </c:pt>
                <c:pt idx="15">
                  <c:v>71.260000000000005</c:v>
                </c:pt>
                <c:pt idx="16">
                  <c:v>71.180000000000007</c:v>
                </c:pt>
                <c:pt idx="17">
                  <c:v>71.150000000000006</c:v>
                </c:pt>
                <c:pt idx="18">
                  <c:v>71.13</c:v>
                </c:pt>
                <c:pt idx="19">
                  <c:v>71.17</c:v>
                </c:pt>
                <c:pt idx="20">
                  <c:v>71.23</c:v>
                </c:pt>
                <c:pt idx="21">
                  <c:v>71.34</c:v>
                </c:pt>
                <c:pt idx="22">
                  <c:v>71.45</c:v>
                </c:pt>
                <c:pt idx="23">
                  <c:v>71.56</c:v>
                </c:pt>
                <c:pt idx="24">
                  <c:v>71.69</c:v>
                </c:pt>
                <c:pt idx="25">
                  <c:v>71.83</c:v>
                </c:pt>
                <c:pt idx="26">
                  <c:v>72.069999999999993</c:v>
                </c:pt>
                <c:pt idx="27">
                  <c:v>72.260000000000005</c:v>
                </c:pt>
                <c:pt idx="28">
                  <c:v>72.39</c:v>
                </c:pt>
                <c:pt idx="29">
                  <c:v>72.5</c:v>
                </c:pt>
                <c:pt idx="30">
                  <c:v>72.489999999999995</c:v>
                </c:pt>
                <c:pt idx="31">
                  <c:v>72.91</c:v>
                </c:pt>
                <c:pt idx="32">
                  <c:v>72.84</c:v>
                </c:pt>
                <c:pt idx="33">
                  <c:v>72.77</c:v>
                </c:pt>
                <c:pt idx="34">
                  <c:v>72.709999999999994</c:v>
                </c:pt>
                <c:pt idx="35">
                  <c:v>72.8</c:v>
                </c:pt>
                <c:pt idx="36">
                  <c:v>72.88</c:v>
                </c:pt>
                <c:pt idx="37">
                  <c:v>73.069999999999993</c:v>
                </c:pt>
                <c:pt idx="38">
                  <c:v>73.3</c:v>
                </c:pt>
                <c:pt idx="39">
                  <c:v>73.42</c:v>
                </c:pt>
                <c:pt idx="40">
                  <c:v>73.58</c:v>
                </c:pt>
                <c:pt idx="41">
                  <c:v>73.760000000000005</c:v>
                </c:pt>
                <c:pt idx="42">
                  <c:v>73.900000000000006</c:v>
                </c:pt>
                <c:pt idx="43">
                  <c:v>74.099999999999994</c:v>
                </c:pt>
                <c:pt idx="44">
                  <c:v>74.3</c:v>
                </c:pt>
                <c:pt idx="45">
                  <c:v>74.400000000000006</c:v>
                </c:pt>
                <c:pt idx="46">
                  <c:v>74.5</c:v>
                </c:pt>
                <c:pt idx="47">
                  <c:v>74.7</c:v>
                </c:pt>
                <c:pt idx="48">
                  <c:v>74.75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7-1ABA-452D-9C61-2576D3153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247064"/>
        <c:axId val="509248376"/>
      </c:lineChart>
      <c:catAx>
        <c:axId val="5092470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8376"/>
        <c:crosses val="autoZero"/>
        <c:auto val="1"/>
        <c:lblAlgn val="ctr"/>
        <c:lblOffset val="100"/>
        <c:tickMarkSkip val="28"/>
        <c:noMultiLvlLbl val="0"/>
      </c:catAx>
      <c:valAx>
        <c:axId val="50924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2.4009603841536616E-2"/>
              <c:y val="0.42056161047096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7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'Evol tranche d''âge quinquénal'!$A$6</c:f>
              <c:strCache>
                <c:ptCount val="1"/>
                <c:pt idx="0">
                  <c:v>51 à 54 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quinquénal'!$C$6:$W$6</c:f>
              <c:numCache>
                <c:formatCode>#\ ##0" "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17051</c:v>
                </c:pt>
                <c:pt idx="4">
                  <c:v>25709</c:v>
                </c:pt>
                <c:pt idx="5">
                  <c:v>31917</c:v>
                </c:pt>
                <c:pt idx="6">
                  <c:v>33706</c:v>
                </c:pt>
                <c:pt idx="7">
                  <c:v>30889</c:v>
                </c:pt>
                <c:pt idx="8">
                  <c:v>25725</c:v>
                </c:pt>
                <c:pt idx="9">
                  <c:v>20904</c:v>
                </c:pt>
                <c:pt idx="10">
                  <c:v>16452</c:v>
                </c:pt>
                <c:pt idx="11">
                  <c:v>12761</c:v>
                </c:pt>
                <c:pt idx="12">
                  <c:v>9824</c:v>
                </c:pt>
                <c:pt idx="13">
                  <c:v>7706</c:v>
                </c:pt>
                <c:pt idx="14">
                  <c:v>6107</c:v>
                </c:pt>
                <c:pt idx="15">
                  <c:v>4585</c:v>
                </c:pt>
                <c:pt idx="16">
                  <c:v>3594</c:v>
                </c:pt>
                <c:pt idx="17">
                  <c:v>2733</c:v>
                </c:pt>
                <c:pt idx="18">
                  <c:v>1927</c:v>
                </c:pt>
                <c:pt idx="19">
                  <c:v>1329</c:v>
                </c:pt>
                <c:pt idx="20">
                  <c:v>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4-4F0F-A5DA-7A41CEA7DBB3}"/>
            </c:ext>
          </c:extLst>
        </c:ser>
        <c:ser>
          <c:idx val="1"/>
          <c:order val="1"/>
          <c:tx>
            <c:strRef>
              <c:f>'Evol tranche d''âge quinquénal'!$A$7</c:f>
              <c:strCache>
                <c:ptCount val="1"/>
                <c:pt idx="0">
                  <c:v>55 à 59 ans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quinquénal'!$C$7:$W$7</c:f>
              <c:numCache>
                <c:formatCode>#\ ##0" "</c:formatCode>
                <c:ptCount val="21"/>
                <c:pt idx="0">
                  <c:v>100895</c:v>
                </c:pt>
                <c:pt idx="1">
                  <c:v>106294</c:v>
                </c:pt>
                <c:pt idx="2">
                  <c:v>205301</c:v>
                </c:pt>
                <c:pt idx="3">
                  <c:v>282094</c:v>
                </c:pt>
                <c:pt idx="4">
                  <c:v>327824</c:v>
                </c:pt>
                <c:pt idx="5">
                  <c:v>360093</c:v>
                </c:pt>
                <c:pt idx="6">
                  <c:v>383216</c:v>
                </c:pt>
                <c:pt idx="7">
                  <c:v>308096</c:v>
                </c:pt>
                <c:pt idx="8">
                  <c:v>253451</c:v>
                </c:pt>
                <c:pt idx="9">
                  <c:v>196984</c:v>
                </c:pt>
                <c:pt idx="10">
                  <c:v>147181</c:v>
                </c:pt>
                <c:pt idx="11">
                  <c:v>128869</c:v>
                </c:pt>
                <c:pt idx="12">
                  <c:v>117451</c:v>
                </c:pt>
                <c:pt idx="13">
                  <c:v>106404</c:v>
                </c:pt>
                <c:pt idx="14">
                  <c:v>95541</c:v>
                </c:pt>
                <c:pt idx="15">
                  <c:v>86728</c:v>
                </c:pt>
                <c:pt idx="16">
                  <c:v>80293</c:v>
                </c:pt>
                <c:pt idx="17">
                  <c:v>75257</c:v>
                </c:pt>
                <c:pt idx="18">
                  <c:v>69730</c:v>
                </c:pt>
                <c:pt idx="19">
                  <c:v>65414</c:v>
                </c:pt>
                <c:pt idx="20">
                  <c:v>61243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54-4F0F-A5DA-7A41CEA7DBB3}"/>
            </c:ext>
          </c:extLst>
        </c:ser>
        <c:ser>
          <c:idx val="2"/>
          <c:order val="2"/>
          <c:tx>
            <c:strRef>
              <c:f>'Evol tranche d''âge quinquénal'!$A$8</c:f>
              <c:strCache>
                <c:ptCount val="1"/>
                <c:pt idx="0">
                  <c:v>60 à 64 ans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quinquénal'!$C$8:$W$8</c:f>
              <c:numCache>
                <c:formatCode>#\ ##0" "</c:formatCode>
                <c:ptCount val="21"/>
                <c:pt idx="0">
                  <c:v>1667947</c:v>
                </c:pt>
                <c:pt idx="1">
                  <c:v>1687831</c:v>
                </c:pt>
                <c:pt idx="2">
                  <c:v>1717748</c:v>
                </c:pt>
                <c:pt idx="3">
                  <c:v>1782023</c:v>
                </c:pt>
                <c:pt idx="4">
                  <c:v>1967647</c:v>
                </c:pt>
                <c:pt idx="5">
                  <c:v>2164893</c:v>
                </c:pt>
                <c:pt idx="6">
                  <c:v>2344339</c:v>
                </c:pt>
                <c:pt idx="7">
                  <c:v>2523937</c:v>
                </c:pt>
                <c:pt idx="8">
                  <c:v>2710731</c:v>
                </c:pt>
                <c:pt idx="9">
                  <c:v>2643492</c:v>
                </c:pt>
                <c:pt idx="10">
                  <c:v>2482689</c:v>
                </c:pt>
                <c:pt idx="11">
                  <c:v>2405553</c:v>
                </c:pt>
                <c:pt idx="12">
                  <c:v>2274805</c:v>
                </c:pt>
                <c:pt idx="13">
                  <c:v>2118421</c:v>
                </c:pt>
                <c:pt idx="14">
                  <c:v>2019202</c:v>
                </c:pt>
                <c:pt idx="15">
                  <c:v>1931899</c:v>
                </c:pt>
                <c:pt idx="16">
                  <c:v>1857751</c:v>
                </c:pt>
                <c:pt idx="17">
                  <c:v>1765707</c:v>
                </c:pt>
                <c:pt idx="18">
                  <c:v>1771345</c:v>
                </c:pt>
                <c:pt idx="19">
                  <c:v>1732381</c:v>
                </c:pt>
                <c:pt idx="20">
                  <c:v>1718358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54-4F0F-A5DA-7A41CEA7DBB3}"/>
            </c:ext>
          </c:extLst>
        </c:ser>
        <c:ser>
          <c:idx val="3"/>
          <c:order val="3"/>
          <c:tx>
            <c:strRef>
              <c:f>'Evol tranche d''âge quinquénal'!$A$9</c:f>
              <c:strCache>
                <c:ptCount val="1"/>
                <c:pt idx="0">
                  <c:v>65 à 69 ans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quinquénal'!$C$9:$W$9</c:f>
              <c:numCache>
                <c:formatCode>#\ ##0" "</c:formatCode>
                <c:ptCount val="21"/>
                <c:pt idx="0">
                  <c:v>2387800</c:v>
                </c:pt>
                <c:pt idx="1">
                  <c:v>2420129</c:v>
                </c:pt>
                <c:pt idx="2">
                  <c:v>2414552</c:v>
                </c:pt>
                <c:pt idx="3">
                  <c:v>2399329</c:v>
                </c:pt>
                <c:pt idx="4">
                  <c:v>2358950</c:v>
                </c:pt>
                <c:pt idx="5">
                  <c:v>2359075</c:v>
                </c:pt>
                <c:pt idx="6">
                  <c:v>2391347</c:v>
                </c:pt>
                <c:pt idx="7">
                  <c:v>2437540</c:v>
                </c:pt>
                <c:pt idx="8">
                  <c:v>2500100</c:v>
                </c:pt>
                <c:pt idx="9">
                  <c:v>2741468</c:v>
                </c:pt>
                <c:pt idx="10">
                  <c:v>2964654</c:v>
                </c:pt>
                <c:pt idx="11">
                  <c:v>3172302</c:v>
                </c:pt>
                <c:pt idx="12">
                  <c:v>3363980</c:v>
                </c:pt>
                <c:pt idx="13">
                  <c:v>3561702</c:v>
                </c:pt>
                <c:pt idx="14">
                  <c:v>3551143</c:v>
                </c:pt>
                <c:pt idx="15">
                  <c:v>3502149</c:v>
                </c:pt>
                <c:pt idx="16">
                  <c:v>3460231</c:v>
                </c:pt>
                <c:pt idx="17">
                  <c:v>3409328</c:v>
                </c:pt>
                <c:pt idx="18">
                  <c:v>3349432</c:v>
                </c:pt>
                <c:pt idx="19">
                  <c:v>3300932</c:v>
                </c:pt>
                <c:pt idx="20">
                  <c:v>3254091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54-4F0F-A5DA-7A41CEA7DBB3}"/>
            </c:ext>
          </c:extLst>
        </c:ser>
        <c:ser>
          <c:idx val="4"/>
          <c:order val="4"/>
          <c:tx>
            <c:strRef>
              <c:f>'Evol tranche d''âge quinquénal'!$A$10</c:f>
              <c:strCache>
                <c:ptCount val="1"/>
                <c:pt idx="0">
                  <c:v>70 à 74 ans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  <a:prstDash val="solid"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quinquénal'!$C$10:$W$10</c:f>
              <c:numCache>
                <c:formatCode>#\ ##0" "</c:formatCode>
                <c:ptCount val="21"/>
                <c:pt idx="0">
                  <c:v>2237609</c:v>
                </c:pt>
                <c:pt idx="1">
                  <c:v>2294055</c:v>
                </c:pt>
                <c:pt idx="2">
                  <c:v>2332385</c:v>
                </c:pt>
                <c:pt idx="3">
                  <c:v>2325689</c:v>
                </c:pt>
                <c:pt idx="4">
                  <c:v>2331583</c:v>
                </c:pt>
                <c:pt idx="5">
                  <c:v>2321418</c:v>
                </c:pt>
                <c:pt idx="6">
                  <c:v>2322895</c:v>
                </c:pt>
                <c:pt idx="7">
                  <c:v>2322872</c:v>
                </c:pt>
                <c:pt idx="8">
                  <c:v>2315729</c:v>
                </c:pt>
                <c:pt idx="9">
                  <c:v>2275526</c:v>
                </c:pt>
                <c:pt idx="10">
                  <c:v>2280556</c:v>
                </c:pt>
                <c:pt idx="11">
                  <c:v>2317052</c:v>
                </c:pt>
                <c:pt idx="12">
                  <c:v>2357090</c:v>
                </c:pt>
                <c:pt idx="13">
                  <c:v>2417229</c:v>
                </c:pt>
                <c:pt idx="14">
                  <c:v>2650590</c:v>
                </c:pt>
                <c:pt idx="15">
                  <c:v>2863004</c:v>
                </c:pt>
                <c:pt idx="16">
                  <c:v>3073935</c:v>
                </c:pt>
                <c:pt idx="17">
                  <c:v>3273419</c:v>
                </c:pt>
                <c:pt idx="18">
                  <c:v>3459094</c:v>
                </c:pt>
                <c:pt idx="19">
                  <c:v>3474561</c:v>
                </c:pt>
                <c:pt idx="20">
                  <c:v>3473220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54-4F0F-A5DA-7A41CEA7DBB3}"/>
            </c:ext>
          </c:extLst>
        </c:ser>
        <c:ser>
          <c:idx val="5"/>
          <c:order val="5"/>
          <c:tx>
            <c:strRef>
              <c:f>'Evol tranche d''âge quinquénal'!$A$11</c:f>
              <c:strCache>
                <c:ptCount val="1"/>
                <c:pt idx="0">
                  <c:v>75 à 79 ans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quinquénal'!$C$11:$W$11</c:f>
              <c:numCache>
                <c:formatCode>#\ ##0" "</c:formatCode>
                <c:ptCount val="21"/>
                <c:pt idx="0">
                  <c:v>1738541</c:v>
                </c:pt>
                <c:pt idx="1">
                  <c:v>1799979</c:v>
                </c:pt>
                <c:pt idx="2">
                  <c:v>1848967</c:v>
                </c:pt>
                <c:pt idx="3">
                  <c:v>1911851</c:v>
                </c:pt>
                <c:pt idx="4">
                  <c:v>1966923</c:v>
                </c:pt>
                <c:pt idx="5">
                  <c:v>2025887</c:v>
                </c:pt>
                <c:pt idx="6">
                  <c:v>2056851</c:v>
                </c:pt>
                <c:pt idx="7">
                  <c:v>2095977</c:v>
                </c:pt>
                <c:pt idx="8">
                  <c:v>2097739</c:v>
                </c:pt>
                <c:pt idx="9">
                  <c:v>2107351</c:v>
                </c:pt>
                <c:pt idx="10">
                  <c:v>2102882</c:v>
                </c:pt>
                <c:pt idx="11">
                  <c:v>2110925</c:v>
                </c:pt>
                <c:pt idx="12">
                  <c:v>2107079</c:v>
                </c:pt>
                <c:pt idx="13">
                  <c:v>2099749</c:v>
                </c:pt>
                <c:pt idx="14">
                  <c:v>2064493</c:v>
                </c:pt>
                <c:pt idx="15">
                  <c:v>2059210</c:v>
                </c:pt>
                <c:pt idx="16">
                  <c:v>2103740</c:v>
                </c:pt>
                <c:pt idx="17">
                  <c:v>2156521</c:v>
                </c:pt>
                <c:pt idx="18">
                  <c:v>2203766</c:v>
                </c:pt>
                <c:pt idx="19">
                  <c:v>2417784</c:v>
                </c:pt>
                <c:pt idx="20">
                  <c:v>2623310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54-4F0F-A5DA-7A41CEA7DBB3}"/>
            </c:ext>
          </c:extLst>
        </c:ser>
        <c:ser>
          <c:idx val="6"/>
          <c:order val="6"/>
          <c:tx>
            <c:strRef>
              <c:f>'Evol tranche d''âge quinquénal'!$A$12</c:f>
              <c:strCache>
                <c:ptCount val="1"/>
                <c:pt idx="0">
                  <c:v>80 à 84 ans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quinquénal'!$C$12:$W$12</c:f>
              <c:numCache>
                <c:formatCode>#\ ##0" "</c:formatCode>
                <c:ptCount val="21"/>
                <c:pt idx="0">
                  <c:v>1134993</c:v>
                </c:pt>
                <c:pt idx="1">
                  <c:v>1262530</c:v>
                </c:pt>
                <c:pt idx="2">
                  <c:v>1365034</c:v>
                </c:pt>
                <c:pt idx="3">
                  <c:v>1381423</c:v>
                </c:pt>
                <c:pt idx="4">
                  <c:v>1409730</c:v>
                </c:pt>
                <c:pt idx="5">
                  <c:v>1439598</c:v>
                </c:pt>
                <c:pt idx="6">
                  <c:v>1478612</c:v>
                </c:pt>
                <c:pt idx="7">
                  <c:v>1523683</c:v>
                </c:pt>
                <c:pt idx="8">
                  <c:v>1584381</c:v>
                </c:pt>
                <c:pt idx="9">
                  <c:v>1636211</c:v>
                </c:pt>
                <c:pt idx="10">
                  <c:v>1689586</c:v>
                </c:pt>
                <c:pt idx="11">
                  <c:v>1722360</c:v>
                </c:pt>
                <c:pt idx="12">
                  <c:v>1753906</c:v>
                </c:pt>
                <c:pt idx="13">
                  <c:v>1757513</c:v>
                </c:pt>
                <c:pt idx="14">
                  <c:v>1770832</c:v>
                </c:pt>
                <c:pt idx="15">
                  <c:v>1760832</c:v>
                </c:pt>
                <c:pt idx="16">
                  <c:v>1776785</c:v>
                </c:pt>
                <c:pt idx="17">
                  <c:v>1790312</c:v>
                </c:pt>
                <c:pt idx="18">
                  <c:v>1778701</c:v>
                </c:pt>
                <c:pt idx="19">
                  <c:v>1743343</c:v>
                </c:pt>
                <c:pt idx="20">
                  <c:v>1748381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54-4F0F-A5DA-7A41CEA7DBB3}"/>
            </c:ext>
          </c:extLst>
        </c:ser>
        <c:ser>
          <c:idx val="7"/>
          <c:order val="7"/>
          <c:tx>
            <c:strRef>
              <c:f>'Evol tranche d''âge quinquénal'!$A$13</c:f>
              <c:strCache>
                <c:ptCount val="1"/>
                <c:pt idx="0">
                  <c:v>85 à 89 ans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quinquénal'!$C$13:$W$13</c:f>
              <c:numCache>
                <c:formatCode>#\ ##0" "</c:formatCode>
                <c:ptCount val="21"/>
                <c:pt idx="0">
                  <c:v>503842</c:v>
                </c:pt>
                <c:pt idx="1">
                  <c:v>481651</c:v>
                </c:pt>
                <c:pt idx="2">
                  <c:v>479693</c:v>
                </c:pt>
                <c:pt idx="3">
                  <c:v>589048</c:v>
                </c:pt>
                <c:pt idx="4">
                  <c:v>701806</c:v>
                </c:pt>
                <c:pt idx="5">
                  <c:v>799308</c:v>
                </c:pt>
                <c:pt idx="6">
                  <c:v>881875</c:v>
                </c:pt>
                <c:pt idx="7">
                  <c:v>950432</c:v>
                </c:pt>
                <c:pt idx="8">
                  <c:v>973061</c:v>
                </c:pt>
                <c:pt idx="9">
                  <c:v>999479</c:v>
                </c:pt>
                <c:pt idx="10">
                  <c:v>1023951</c:v>
                </c:pt>
                <c:pt idx="11">
                  <c:v>1058106</c:v>
                </c:pt>
                <c:pt idx="12">
                  <c:v>1091259</c:v>
                </c:pt>
                <c:pt idx="13">
                  <c:v>1138157</c:v>
                </c:pt>
                <c:pt idx="14">
                  <c:v>1180242</c:v>
                </c:pt>
                <c:pt idx="15">
                  <c:v>1216679</c:v>
                </c:pt>
                <c:pt idx="16">
                  <c:v>1246753</c:v>
                </c:pt>
                <c:pt idx="17">
                  <c:v>1282754</c:v>
                </c:pt>
                <c:pt idx="18">
                  <c:v>1287054</c:v>
                </c:pt>
                <c:pt idx="19">
                  <c:v>1292068</c:v>
                </c:pt>
                <c:pt idx="20">
                  <c:v>1289295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54-4F0F-A5DA-7A41CEA7DBB3}"/>
            </c:ext>
          </c:extLst>
        </c:ser>
        <c:ser>
          <c:idx val="8"/>
          <c:order val="8"/>
          <c:tx>
            <c:strRef>
              <c:f>'Evol tranche d''âge quinquénal'!$A$14</c:f>
              <c:strCache>
                <c:ptCount val="1"/>
                <c:pt idx="0">
                  <c:v>90 à 94 ans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quinquénal'!$C$14:$W$14</c:f>
              <c:numCache>
                <c:formatCode>#\ ##0" "</c:formatCode>
                <c:ptCount val="21"/>
                <c:pt idx="0">
                  <c:v>274189</c:v>
                </c:pt>
                <c:pt idx="1">
                  <c:v>287990</c:v>
                </c:pt>
                <c:pt idx="2">
                  <c:v>306024</c:v>
                </c:pt>
                <c:pt idx="3">
                  <c:v>290210</c:v>
                </c:pt>
                <c:pt idx="4">
                  <c:v>268648</c:v>
                </c:pt>
                <c:pt idx="5">
                  <c:v>252111</c:v>
                </c:pt>
                <c:pt idx="6">
                  <c:v>243463</c:v>
                </c:pt>
                <c:pt idx="7">
                  <c:v>248738</c:v>
                </c:pt>
                <c:pt idx="8">
                  <c:v>315682</c:v>
                </c:pt>
                <c:pt idx="9">
                  <c:v>379295</c:v>
                </c:pt>
                <c:pt idx="10">
                  <c:v>430491</c:v>
                </c:pt>
                <c:pt idx="11">
                  <c:v>473739</c:v>
                </c:pt>
                <c:pt idx="12">
                  <c:v>508510</c:v>
                </c:pt>
                <c:pt idx="13">
                  <c:v>521539</c:v>
                </c:pt>
                <c:pt idx="14">
                  <c:v>538965</c:v>
                </c:pt>
                <c:pt idx="15">
                  <c:v>551812</c:v>
                </c:pt>
                <c:pt idx="16">
                  <c:v>573961</c:v>
                </c:pt>
                <c:pt idx="17">
                  <c:v>597755</c:v>
                </c:pt>
                <c:pt idx="18">
                  <c:v>629371</c:v>
                </c:pt>
                <c:pt idx="19">
                  <c:v>648483</c:v>
                </c:pt>
                <c:pt idx="20">
                  <c:v>667925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54-4F0F-A5DA-7A41CEA7DBB3}"/>
            </c:ext>
          </c:extLst>
        </c:ser>
        <c:ser>
          <c:idx val="9"/>
          <c:order val="9"/>
          <c:tx>
            <c:strRef>
              <c:f>'Evol tranche d''âge quinquénal'!$A$15</c:f>
              <c:strCache>
                <c:ptCount val="1"/>
                <c:pt idx="0">
                  <c:v>95 à 99 ans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quinquénal'!$C$15:$W$15</c:f>
              <c:numCache>
                <c:formatCode>#\ ##0" "</c:formatCode>
                <c:ptCount val="21"/>
                <c:pt idx="0">
                  <c:v>59112</c:v>
                </c:pt>
                <c:pt idx="1">
                  <c:v>63333</c:v>
                </c:pt>
                <c:pt idx="2">
                  <c:v>69539</c:v>
                </c:pt>
                <c:pt idx="3">
                  <c:v>74656</c:v>
                </c:pt>
                <c:pt idx="4">
                  <c:v>80075</c:v>
                </c:pt>
                <c:pt idx="5">
                  <c:v>87930</c:v>
                </c:pt>
                <c:pt idx="6">
                  <c:v>92602</c:v>
                </c:pt>
                <c:pt idx="7">
                  <c:v>99582</c:v>
                </c:pt>
                <c:pt idx="8">
                  <c:v>94088</c:v>
                </c:pt>
                <c:pt idx="9">
                  <c:v>86038</c:v>
                </c:pt>
                <c:pt idx="10">
                  <c:v>80254</c:v>
                </c:pt>
                <c:pt idx="11">
                  <c:v>79741</c:v>
                </c:pt>
                <c:pt idx="12">
                  <c:v>83855</c:v>
                </c:pt>
                <c:pt idx="13">
                  <c:v>109287</c:v>
                </c:pt>
                <c:pt idx="14">
                  <c:v>132148</c:v>
                </c:pt>
                <c:pt idx="15">
                  <c:v>147897</c:v>
                </c:pt>
                <c:pt idx="16">
                  <c:v>160254</c:v>
                </c:pt>
                <c:pt idx="17">
                  <c:v>171425</c:v>
                </c:pt>
                <c:pt idx="18">
                  <c:v>178290</c:v>
                </c:pt>
                <c:pt idx="19">
                  <c:v>182843</c:v>
                </c:pt>
                <c:pt idx="20">
                  <c:v>185414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54-4F0F-A5DA-7A41CEA7DBB3}"/>
            </c:ext>
          </c:extLst>
        </c:ser>
        <c:ser>
          <c:idx val="10"/>
          <c:order val="10"/>
          <c:tx>
            <c:strRef>
              <c:f>'Evol tranche d''âge quinquénal'!$A$16</c:f>
              <c:strCache>
                <c:ptCount val="1"/>
                <c:pt idx="0">
                  <c:v>100 ans et +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'Evol tranche d''âge quinquénal'!$C$2:$W$2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quinquénal'!$C$16:$W$16</c:f>
              <c:numCache>
                <c:formatCode>#\ ##0" "</c:formatCode>
                <c:ptCount val="21"/>
                <c:pt idx="0">
                  <c:v>6636</c:v>
                </c:pt>
                <c:pt idx="1">
                  <c:v>7230</c:v>
                </c:pt>
                <c:pt idx="2">
                  <c:v>8115</c:v>
                </c:pt>
                <c:pt idx="3">
                  <c:v>8766</c:v>
                </c:pt>
                <c:pt idx="4">
                  <c:v>9750</c:v>
                </c:pt>
                <c:pt idx="5">
                  <c:v>10598</c:v>
                </c:pt>
                <c:pt idx="6">
                  <c:v>11359</c:v>
                </c:pt>
                <c:pt idx="7">
                  <c:v>12767</c:v>
                </c:pt>
                <c:pt idx="8">
                  <c:v>14140</c:v>
                </c:pt>
                <c:pt idx="9">
                  <c:v>15306</c:v>
                </c:pt>
                <c:pt idx="10">
                  <c:v>16368</c:v>
                </c:pt>
                <c:pt idx="11">
                  <c:v>17649</c:v>
                </c:pt>
                <c:pt idx="12">
                  <c:v>18965</c:v>
                </c:pt>
                <c:pt idx="13">
                  <c:v>17123</c:v>
                </c:pt>
                <c:pt idx="14">
                  <c:v>15370</c:v>
                </c:pt>
                <c:pt idx="15">
                  <c:v>14731</c:v>
                </c:pt>
                <c:pt idx="16">
                  <c:v>15111</c:v>
                </c:pt>
                <c:pt idx="17">
                  <c:v>16520</c:v>
                </c:pt>
                <c:pt idx="18">
                  <c:v>21975</c:v>
                </c:pt>
                <c:pt idx="19">
                  <c:v>25418</c:v>
                </c:pt>
                <c:pt idx="20">
                  <c:v>26956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54-4F0F-A5DA-7A41CEA7D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5875" cap="flat" cmpd="sng" algn="ctr">
              <a:solidFill>
                <a:schemeClr val="tx1"/>
              </a:solidFill>
              <a:round/>
            </a:ln>
            <a:effectLst/>
          </c:spPr>
        </c:serLines>
        <c:axId val="455432200"/>
        <c:axId val="455438104"/>
      </c:barChart>
      <c:catAx>
        <c:axId val="45543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8104"/>
        <c:crosses val="autoZero"/>
        <c:auto val="1"/>
        <c:lblAlgn val="ctr"/>
        <c:lblOffset val="100"/>
        <c:noMultiLvlLbl val="0"/>
      </c:catAx>
      <c:valAx>
        <c:axId val="45543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0%" sourceLinked="1"/>
        <c:majorTickMark val="in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366994155942009E-2"/>
          <c:y val="3.4408597489310307E-2"/>
          <c:w val="0.875449722863192"/>
          <c:h val="0.69560664524844362"/>
        </c:manualLayout>
      </c:layout>
      <c:lineChart>
        <c:grouping val="standard"/>
        <c:varyColors val="0"/>
        <c:ser>
          <c:idx val="6"/>
          <c:order val="0"/>
          <c:tx>
            <c:strRef>
              <c:f>'Evol tranche d''âge quinquénal 2'!$A$6</c:f>
              <c:strCache>
                <c:ptCount val="1"/>
                <c:pt idx="0">
                  <c:v>51 à 64 ans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20"/>
              <c:layout>
                <c:manualLayout>
                  <c:x val="-7.5528621611120395E-2"/>
                  <c:y val="5.50540269167351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marL="0" marR="0" lvl="0" indent="0" algn="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chemeClr val="accent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1" i="0" u="none" strike="noStrike" kern="1200" baseline="0">
                        <a:solidFill>
                          <a:schemeClr val="accent1"/>
                        </a:solidFill>
                      </a:rPr>
                      <a:t>51 à 64 ans : + 0,7 % en 20 ans</a:t>
                    </a:r>
                  </a:p>
                  <a:p>
                    <a:pPr marL="0" marR="0" lvl="0" indent="0" algn="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chemeClr val="accent1"/>
                        </a:solidFill>
                      </a:defRPr>
                    </a:pPr>
                    <a:endParaRPr lang="en-US">
                      <a:solidFill>
                        <a:schemeClr val="accent1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marL="0" marR="0" lvl="0" indent="0" algn="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793562813711732"/>
                      <c:h val="6.8662491756837959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D-CABA-4E6D-A775-1DE646677E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264478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 tranche d''âge quinquénal 2'!$C$2:$W$2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 2'!$C$6:$W$6</c:f>
              <c:numCache>
                <c:formatCode>#\ ##0" "</c:formatCode>
                <c:ptCount val="21"/>
                <c:pt idx="0">
                  <c:v>1768842</c:v>
                </c:pt>
                <c:pt idx="1">
                  <c:v>1794125</c:v>
                </c:pt>
                <c:pt idx="2">
                  <c:v>1923049</c:v>
                </c:pt>
                <c:pt idx="3">
                  <c:v>2081168</c:v>
                </c:pt>
                <c:pt idx="4">
                  <c:v>2321180</c:v>
                </c:pt>
                <c:pt idx="5">
                  <c:v>2556903</c:v>
                </c:pt>
                <c:pt idx="6">
                  <c:v>2761261</c:v>
                </c:pt>
                <c:pt idx="7">
                  <c:v>2862922</c:v>
                </c:pt>
                <c:pt idx="8">
                  <c:v>2989907</c:v>
                </c:pt>
                <c:pt idx="9">
                  <c:v>2861380</c:v>
                </c:pt>
                <c:pt idx="10">
                  <c:v>2646322</c:v>
                </c:pt>
                <c:pt idx="11">
                  <c:v>2547183</c:v>
                </c:pt>
                <c:pt idx="12">
                  <c:v>2402080</c:v>
                </c:pt>
                <c:pt idx="13">
                  <c:v>2232531</c:v>
                </c:pt>
                <c:pt idx="14">
                  <c:v>2120850</c:v>
                </c:pt>
                <c:pt idx="15">
                  <c:v>2023212</c:v>
                </c:pt>
                <c:pt idx="16">
                  <c:v>1941638</c:v>
                </c:pt>
                <c:pt idx="17">
                  <c:v>1843697</c:v>
                </c:pt>
                <c:pt idx="18">
                  <c:v>1843002</c:v>
                </c:pt>
                <c:pt idx="19">
                  <c:v>1799124</c:v>
                </c:pt>
                <c:pt idx="20">
                  <c:v>1780579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ABA-4E6D-A775-1DE646677E39}"/>
            </c:ext>
          </c:extLst>
        </c:ser>
        <c:ser>
          <c:idx val="8"/>
          <c:order val="1"/>
          <c:tx>
            <c:strRef>
              <c:f>'Evol tranche d''âge quinquénal 2'!$A$7</c:f>
              <c:strCache>
                <c:ptCount val="1"/>
                <c:pt idx="0">
                  <c:v>65 à 74 ans</c:v>
                </c:pt>
              </c:strCache>
            </c:strRef>
          </c:tx>
          <c:spPr>
            <a:ln w="28575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20"/>
              <c:layout>
                <c:manualLayout>
                  <c:x val="-7.0493374884030791E-2"/>
                  <c:y val="-6.88171949786206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t>65 à</a:t>
                    </a:r>
                    <a:r>
                      <a:rPr lang="en-US" baseline="0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t> 74 ans : + 45 % en 20 ans</a:t>
                    </a:r>
                    <a:endParaRPr lang="en-US">
                      <a:solidFill>
                        <a:schemeClr val="accent4">
                          <a:lumMod val="75000"/>
                        </a:schemeClr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569989929506545"/>
                      <c:h val="8.591826793080782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11-CABA-4E6D-A775-1DE646677E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r"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 tranche d''âge quinquénal 2'!$C$2:$W$2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 2'!$C$7:$W$7</c:f>
              <c:numCache>
                <c:formatCode>#\ ##0" "</c:formatCode>
                <c:ptCount val="21"/>
                <c:pt idx="0">
                  <c:v>4625409</c:v>
                </c:pt>
                <c:pt idx="1">
                  <c:v>4714184</c:v>
                </c:pt>
                <c:pt idx="2">
                  <c:v>4746937</c:v>
                </c:pt>
                <c:pt idx="3">
                  <c:v>4725018</c:v>
                </c:pt>
                <c:pt idx="4">
                  <c:v>4690533</c:v>
                </c:pt>
                <c:pt idx="5">
                  <c:v>4680493</c:v>
                </c:pt>
                <c:pt idx="6">
                  <c:v>4714242</c:v>
                </c:pt>
                <c:pt idx="7">
                  <c:v>4760412</c:v>
                </c:pt>
                <c:pt idx="8">
                  <c:v>4815829</c:v>
                </c:pt>
                <c:pt idx="9">
                  <c:v>5016994</c:v>
                </c:pt>
                <c:pt idx="10">
                  <c:v>5245210</c:v>
                </c:pt>
                <c:pt idx="11">
                  <c:v>5489354</c:v>
                </c:pt>
                <c:pt idx="12">
                  <c:v>5721070</c:v>
                </c:pt>
                <c:pt idx="13">
                  <c:v>5978931</c:v>
                </c:pt>
                <c:pt idx="14">
                  <c:v>6201733</c:v>
                </c:pt>
                <c:pt idx="15">
                  <c:v>6365153</c:v>
                </c:pt>
                <c:pt idx="16">
                  <c:v>6534166</c:v>
                </c:pt>
                <c:pt idx="17">
                  <c:v>6682747</c:v>
                </c:pt>
                <c:pt idx="18">
                  <c:v>6808526</c:v>
                </c:pt>
                <c:pt idx="19">
                  <c:v>6775493</c:v>
                </c:pt>
                <c:pt idx="20">
                  <c:v>6727311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CABA-4E6D-A775-1DE646677E39}"/>
            </c:ext>
          </c:extLst>
        </c:ser>
        <c:ser>
          <c:idx val="9"/>
          <c:order val="2"/>
          <c:tx>
            <c:strRef>
              <c:f>'Evol tranche d''âge quinquénal 2'!$A$8</c:f>
              <c:strCache>
                <c:ptCount val="1"/>
                <c:pt idx="0">
                  <c:v>75 à 84 ans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20"/>
              <c:layout>
                <c:manualLayout>
                  <c:x val="-0.11983879280950908"/>
                  <c:y val="-2.408615370943646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marL="0" marR="0" lvl="0" indent="0" algn="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chemeClr val="accent6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1" i="0" u="none" strike="noStrike" kern="1200" baseline="0">
                        <a:solidFill>
                          <a:schemeClr val="accent6"/>
                        </a:solidFill>
                      </a:rPr>
                      <a:t>75 à 84 ans : + 51 % en 20 ans</a:t>
                    </a:r>
                  </a:p>
                  <a:p>
                    <a:pPr marL="0" marR="0" lvl="0" indent="0" algn="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chemeClr val="accent6"/>
                        </a:solidFill>
                      </a:defRPr>
                    </a:pPr>
                    <a:endParaRPr lang="en-US">
                      <a:solidFill>
                        <a:schemeClr val="accent6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marL="0" marR="0" lvl="0" indent="0" algn="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973824646541533"/>
                      <c:h val="7.5544211254700011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15-CABA-4E6D-A775-1DE646677E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r">
                  <a:defRPr sz="900" b="0" i="0" u="none" strike="noStrike" kern="1200" baseline="0">
                    <a:solidFill>
                      <a:schemeClr val="accent6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 tranche d''âge quinquénal 2'!$C$2:$W$2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 2'!$C$8:$W$8</c:f>
              <c:numCache>
                <c:formatCode>#\ ##0" "</c:formatCode>
                <c:ptCount val="21"/>
                <c:pt idx="0">
                  <c:v>2873534</c:v>
                </c:pt>
                <c:pt idx="1">
                  <c:v>3062509</c:v>
                </c:pt>
                <c:pt idx="2">
                  <c:v>3214001</c:v>
                </c:pt>
                <c:pt idx="3">
                  <c:v>3293274</c:v>
                </c:pt>
                <c:pt idx="4">
                  <c:v>3376653</c:v>
                </c:pt>
                <c:pt idx="5">
                  <c:v>3465485</c:v>
                </c:pt>
                <c:pt idx="6">
                  <c:v>3535463</c:v>
                </c:pt>
                <c:pt idx="7">
                  <c:v>3619660</c:v>
                </c:pt>
                <c:pt idx="8">
                  <c:v>3682120</c:v>
                </c:pt>
                <c:pt idx="9">
                  <c:v>3743562</c:v>
                </c:pt>
                <c:pt idx="10">
                  <c:v>3792468</c:v>
                </c:pt>
                <c:pt idx="11">
                  <c:v>3833285</c:v>
                </c:pt>
                <c:pt idx="12">
                  <c:v>3860985</c:v>
                </c:pt>
                <c:pt idx="13">
                  <c:v>3857262</c:v>
                </c:pt>
                <c:pt idx="14">
                  <c:v>3835325</c:v>
                </c:pt>
                <c:pt idx="15">
                  <c:v>3820042</c:v>
                </c:pt>
                <c:pt idx="16">
                  <c:v>3880525</c:v>
                </c:pt>
                <c:pt idx="17">
                  <c:v>3946833</c:v>
                </c:pt>
                <c:pt idx="18">
                  <c:v>3982467</c:v>
                </c:pt>
                <c:pt idx="19">
                  <c:v>4161127</c:v>
                </c:pt>
                <c:pt idx="20">
                  <c:v>4371691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CABA-4E6D-A775-1DE646677E39}"/>
            </c:ext>
          </c:extLst>
        </c:ser>
        <c:ser>
          <c:idx val="10"/>
          <c:order val="3"/>
          <c:tx>
            <c:strRef>
              <c:f>'Evol tranche d''âge quinquénal 2'!$A$9</c:f>
              <c:strCache>
                <c:ptCount val="1"/>
                <c:pt idx="0">
                  <c:v>85 ans et plus</c:v>
                </c:pt>
              </c:strCache>
            </c:strRef>
          </c:tx>
          <c:spPr>
            <a:ln w="28575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20"/>
              <c:layout>
                <c:manualLayout>
                  <c:x val="-5.0352387975672298E-2"/>
                  <c:y val="-9.634407297006886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900" b="0" i="0" u="none" strike="noStrike" kern="1200" baseline="0"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900" b="1" i="0" u="none" strike="noStrike" kern="1200" baseline="0">
                        <a:solidFill>
                          <a:schemeClr val="bg2">
                            <a:lumMod val="25000"/>
                          </a:schemeClr>
                        </a:solidFill>
                      </a:rPr>
                      <a:t>85 ans et plus +  157 % en 20 ans</a:t>
                    </a:r>
                  </a:p>
                  <a:p>
                    <a:pPr marL="0" marR="0" lvl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>
                        <a:solidFill>
                          <a:sysClr val="windowText" lastClr="000000">
                            <a:lumMod val="75000"/>
                            <a:lumOff val="25000"/>
                          </a:sysClr>
                        </a:solidFill>
                      </a:defRPr>
                    </a:pPr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marL="0" marR="0" lvl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900" b="0" i="0" u="none" strike="noStrike" kern="1200" baseline="0">
                      <a:solidFill>
                        <a:sysClr val="windowText" lastClr="000000">
                          <a:lumMod val="75000"/>
                          <a:lumOff val="25000"/>
                        </a:sys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772414777457948"/>
                      <c:h val="5.4899052761113842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16-CABA-4E6D-A775-1DE646677E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 tranche d''âge quinquénal 2'!$C$2:$W$2</c:f>
              <c:strCach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2020*</c:v>
                </c:pt>
                <c:pt idx="19">
                  <c:v>2021</c:v>
                </c:pt>
                <c:pt idx="20">
                  <c:v>2022</c:v>
                </c:pt>
              </c:strCache>
            </c:strRef>
          </c:cat>
          <c:val>
            <c:numRef>
              <c:f>'Evol tranche d''âge quinquénal 2'!$C$9:$W$9</c:f>
              <c:numCache>
                <c:formatCode>#\ ##0" "</c:formatCode>
                <c:ptCount val="21"/>
                <c:pt idx="0">
                  <c:v>843779</c:v>
                </c:pt>
                <c:pt idx="1">
                  <c:v>840204</c:v>
                </c:pt>
                <c:pt idx="2">
                  <c:v>863371</c:v>
                </c:pt>
                <c:pt idx="3">
                  <c:v>962680</c:v>
                </c:pt>
                <c:pt idx="4">
                  <c:v>1060279</c:v>
                </c:pt>
                <c:pt idx="5">
                  <c:v>1149947</c:v>
                </c:pt>
                <c:pt idx="6">
                  <c:v>1229299</c:v>
                </c:pt>
                <c:pt idx="7">
                  <c:v>1311519</c:v>
                </c:pt>
                <c:pt idx="8">
                  <c:v>1396971</c:v>
                </c:pt>
                <c:pt idx="9">
                  <c:v>1480118</c:v>
                </c:pt>
                <c:pt idx="10">
                  <c:v>1551064</c:v>
                </c:pt>
                <c:pt idx="11">
                  <c:v>1629235</c:v>
                </c:pt>
                <c:pt idx="12">
                  <c:v>1702589</c:v>
                </c:pt>
                <c:pt idx="13">
                  <c:v>1786106</c:v>
                </c:pt>
                <c:pt idx="14">
                  <c:v>1866725</c:v>
                </c:pt>
                <c:pt idx="15">
                  <c:v>1931119</c:v>
                </c:pt>
                <c:pt idx="16">
                  <c:v>1996079</c:v>
                </c:pt>
                <c:pt idx="17">
                  <c:v>2068454</c:v>
                </c:pt>
                <c:pt idx="18">
                  <c:v>2116690</c:v>
                </c:pt>
                <c:pt idx="19">
                  <c:v>2148812</c:v>
                </c:pt>
                <c:pt idx="20">
                  <c:v>2169590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CABA-4E6D-A775-1DE646677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432200"/>
        <c:axId val="455438104"/>
      </c:lineChart>
      <c:catAx>
        <c:axId val="45543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8104"/>
        <c:crosses val="autoZero"/>
        <c:auto val="1"/>
        <c:lblAlgn val="ctr"/>
        <c:lblOffset val="100"/>
        <c:noMultiLvlLbl val="0"/>
      </c:catAx>
      <c:valAx>
        <c:axId val="45543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#,##0;[Red]#,##0" sourceLinked="0"/>
        <c:majorTickMark val="in"/>
        <c:minorTickMark val="in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941069</xdr:colOff>
      <xdr:row>2</xdr:row>
      <xdr:rowOff>66675</xdr:rowOff>
    </xdr:from>
    <xdr:to>
      <xdr:col>14</xdr:col>
      <xdr:colOff>238124</xdr:colOff>
      <xdr:row>18</xdr:row>
      <xdr:rowOff>148590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D0B3645-6AA6-4A67-ADB5-C3493E6944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180644</xdr:colOff>
      <xdr:row>2</xdr:row>
      <xdr:rowOff>472110</xdr:rowOff>
    </xdr:from>
    <xdr:to>
      <xdr:col>14</xdr:col>
      <xdr:colOff>176834</xdr:colOff>
      <xdr:row>17</xdr:row>
      <xdr:rowOff>149088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B5790A-246E-4C47-A1B0-994317549E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134757</xdr:colOff>
      <xdr:row>2</xdr:row>
      <xdr:rowOff>457448</xdr:rowOff>
    </xdr:from>
    <xdr:to>
      <xdr:col>10</xdr:col>
      <xdr:colOff>273326</xdr:colOff>
      <xdr:row>18</xdr:row>
      <xdr:rowOff>24848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43C5C89-967F-48F2-9C16-98EEB063B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662608</xdr:colOff>
      <xdr:row>2</xdr:row>
      <xdr:rowOff>389284</xdr:rowOff>
    </xdr:from>
    <xdr:to>
      <xdr:col>10</xdr:col>
      <xdr:colOff>389282</xdr:colOff>
      <xdr:row>2</xdr:row>
      <xdr:rowOff>596349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4F546A39-E0C2-4388-B21D-7F46259E6EB9}"/>
            </a:ext>
          </a:extLst>
        </xdr:cNvPr>
        <xdr:cNvSpPr txBox="1"/>
      </xdr:nvSpPr>
      <xdr:spPr>
        <a:xfrm>
          <a:off x="7959586" y="1333501"/>
          <a:ext cx="488674" cy="2070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900" b="1">
              <a:solidFill>
                <a:sysClr val="windowText" lastClr="000000"/>
              </a:solidFill>
            </a:rPr>
            <a:t>Âges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3</xdr:row>
      <xdr:rowOff>0</xdr:rowOff>
    </xdr:from>
    <xdr:to>
      <xdr:col>14</xdr:col>
      <xdr:colOff>195524</xdr:colOff>
      <xdr:row>21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EA2CDB9-12D4-4517-8D5A-DCB6678DD3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657225</xdr:colOff>
      <xdr:row>2</xdr:row>
      <xdr:rowOff>1142999</xdr:rowOff>
    </xdr:from>
    <xdr:to>
      <xdr:col>18</xdr:col>
      <xdr:colOff>647700</xdr:colOff>
      <xdr:row>21</xdr:row>
      <xdr:rowOff>126681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4624F14-79F2-4845-91EF-CD2A145A5A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257176</xdr:colOff>
      <xdr:row>2</xdr:row>
      <xdr:rowOff>628650</xdr:rowOff>
    </xdr:from>
    <xdr:to>
      <xdr:col>14</xdr:col>
      <xdr:colOff>57150</xdr:colOff>
      <xdr:row>3</xdr:row>
      <xdr:rowOff>114300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8BCE16FA-5E86-4DB3-9D3D-D2F3E329A067}"/>
            </a:ext>
          </a:extLst>
        </xdr:cNvPr>
        <xdr:cNvSpPr txBox="1"/>
      </xdr:nvSpPr>
      <xdr:spPr>
        <a:xfrm>
          <a:off x="11877676" y="1247775"/>
          <a:ext cx="561974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Âges</a:t>
          </a:r>
        </a:p>
      </xdr:txBody>
    </xdr:sp>
    <xdr:clientData/>
  </xdr:twoCellAnchor>
  <xdr:twoCellAnchor>
    <xdr:from>
      <xdr:col>13</xdr:col>
      <xdr:colOff>257176</xdr:colOff>
      <xdr:row>2</xdr:row>
      <xdr:rowOff>628650</xdr:rowOff>
    </xdr:from>
    <xdr:to>
      <xdr:col>14</xdr:col>
      <xdr:colOff>57150</xdr:colOff>
      <xdr:row>3</xdr:row>
      <xdr:rowOff>114300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92595B11-1C24-4C58-83C9-A09CDBB6A308}"/>
            </a:ext>
          </a:extLst>
        </xdr:cNvPr>
        <xdr:cNvSpPr txBox="1"/>
      </xdr:nvSpPr>
      <xdr:spPr>
        <a:xfrm>
          <a:off x="11877676" y="1247775"/>
          <a:ext cx="561974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Âges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2</xdr:row>
      <xdr:rowOff>152399</xdr:rowOff>
    </xdr:from>
    <xdr:to>
      <xdr:col>12</xdr:col>
      <xdr:colOff>742950</xdr:colOff>
      <xdr:row>18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E789F23-8075-498F-8CB3-1910DC074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2</xdr:row>
      <xdr:rowOff>152399</xdr:rowOff>
    </xdr:from>
    <xdr:to>
      <xdr:col>12</xdr:col>
      <xdr:colOff>742950</xdr:colOff>
      <xdr:row>18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78A91D9-9F99-429A-9ECA-EC98C0704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35</xdr:row>
      <xdr:rowOff>66675</xdr:rowOff>
    </xdr:from>
    <xdr:to>
      <xdr:col>8</xdr:col>
      <xdr:colOff>457200</xdr:colOff>
      <xdr:row>63</xdr:row>
      <xdr:rowOff>23813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231535F-F1E0-4F74-9AAE-DDB66193B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29</xdr:row>
      <xdr:rowOff>57150</xdr:rowOff>
    </xdr:from>
    <xdr:to>
      <xdr:col>8</xdr:col>
      <xdr:colOff>581025</xdr:colOff>
      <xdr:row>57</xdr:row>
      <xdr:rowOff>14288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00539A0-751E-41C7-8533-79DE595173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26BAB-3FCB-4285-861F-23B5530D721E}">
  <sheetPr codeName="Feuil1"/>
  <dimension ref="A1:V31"/>
  <sheetViews>
    <sheetView showGridLines="0" tabSelected="1" workbookViewId="0">
      <selection sqref="A1:F1"/>
    </sheetView>
  </sheetViews>
  <sheetFormatPr baseColWidth="10" defaultColWidth="11.42578125" defaultRowHeight="15" x14ac:dyDescent="0.25"/>
  <cols>
    <col min="1" max="6" width="13.42578125" style="5" customWidth="1"/>
    <col min="7" max="7" width="14.28515625" style="5" bestFit="1" customWidth="1"/>
    <col min="8" max="17" width="11.42578125" style="5"/>
    <col min="18" max="19" width="12.140625" style="5" bestFit="1" customWidth="1"/>
    <col min="20" max="20" width="13.140625" style="5" bestFit="1" customWidth="1"/>
    <col min="21" max="16384" width="11.42578125" style="5"/>
  </cols>
  <sheetData>
    <row r="1" spans="1:22" ht="53.25" customHeight="1" x14ac:dyDescent="0.25">
      <c r="A1" s="309" t="s">
        <v>182</v>
      </c>
      <c r="B1" s="309"/>
      <c r="C1" s="309"/>
      <c r="D1" s="309"/>
      <c r="E1" s="309"/>
      <c r="F1" s="309"/>
      <c r="G1" s="310"/>
      <c r="H1" s="309" t="s">
        <v>183</v>
      </c>
      <c r="I1" s="309"/>
      <c r="J1" s="309"/>
      <c r="K1" s="309"/>
      <c r="L1" s="309"/>
      <c r="M1" s="309"/>
      <c r="N1" s="309"/>
      <c r="O1" s="310"/>
      <c r="P1" s="310"/>
      <c r="Q1" s="309" t="s">
        <v>6</v>
      </c>
      <c r="R1" s="309"/>
      <c r="S1" s="309"/>
      <c r="T1" s="309"/>
      <c r="U1" s="240"/>
      <c r="V1" s="240"/>
    </row>
    <row r="2" spans="1:22" x14ac:dyDescent="0.25">
      <c r="A2" s="4"/>
      <c r="B2" s="1" t="s">
        <v>0</v>
      </c>
      <c r="C2" s="1" t="s">
        <v>1</v>
      </c>
      <c r="D2" s="2" t="s">
        <v>2</v>
      </c>
      <c r="E2" s="1" t="s">
        <v>3</v>
      </c>
      <c r="F2" s="3" t="s">
        <v>4</v>
      </c>
      <c r="Q2" s="4"/>
      <c r="R2" s="2" t="s">
        <v>0</v>
      </c>
      <c r="S2" s="2" t="s">
        <v>1</v>
      </c>
      <c r="T2" s="2" t="s">
        <v>2</v>
      </c>
    </row>
    <row r="3" spans="1:22" x14ac:dyDescent="0.25">
      <c r="A3" s="278">
        <v>2001</v>
      </c>
      <c r="B3" s="279">
        <v>4492017</v>
      </c>
      <c r="C3" s="279">
        <v>5582272</v>
      </c>
      <c r="D3" s="280">
        <f>B3+C3</f>
        <v>10074289</v>
      </c>
      <c r="E3" s="281">
        <f>B3/D3</f>
        <v>0.44588923347344911</v>
      </c>
      <c r="F3" s="282">
        <f>C3/D3</f>
        <v>0.55411076652655089</v>
      </c>
      <c r="Q3" s="278">
        <v>2001</v>
      </c>
      <c r="R3" s="297"/>
      <c r="S3" s="297"/>
      <c r="T3" s="297"/>
    </row>
    <row r="4" spans="1:22" x14ac:dyDescent="0.25">
      <c r="A4" s="283">
        <v>2002</v>
      </c>
      <c r="B4" s="284">
        <v>4568300</v>
      </c>
      <c r="C4" s="284">
        <v>5678165</v>
      </c>
      <c r="D4" s="285">
        <f t="shared" ref="D4:D25" si="0">B4+C4</f>
        <v>10246465</v>
      </c>
      <c r="E4" s="286">
        <f t="shared" ref="E4:E25" si="1">B4/D4</f>
        <v>0.44584156584734347</v>
      </c>
      <c r="F4" s="287">
        <f t="shared" ref="F4:F25" si="2">C4/D4</f>
        <v>0.55415843415265653</v>
      </c>
      <c r="Q4" s="283">
        <v>2002</v>
      </c>
      <c r="R4" s="298">
        <f>B4/B3-1</f>
        <v>1.6981903674897048E-2</v>
      </c>
      <c r="S4" s="298">
        <f t="shared" ref="S4:T4" si="3">C4/C3-1</f>
        <v>1.7178131054882417E-2</v>
      </c>
      <c r="T4" s="298">
        <f t="shared" si="3"/>
        <v>1.7090635378834262E-2</v>
      </c>
    </row>
    <row r="5" spans="1:22" x14ac:dyDescent="0.25">
      <c r="A5" s="283">
        <v>2003</v>
      </c>
      <c r="B5" s="288">
        <v>4640590</v>
      </c>
      <c r="C5" s="288">
        <v>5770432</v>
      </c>
      <c r="D5" s="289">
        <f t="shared" si="0"/>
        <v>10411022</v>
      </c>
      <c r="E5" s="290">
        <f t="shared" si="1"/>
        <v>0.44573818017097649</v>
      </c>
      <c r="F5" s="291">
        <f t="shared" si="2"/>
        <v>0.55426181982902356</v>
      </c>
      <c r="G5" s="173"/>
      <c r="Q5" s="283">
        <v>2003</v>
      </c>
      <c r="R5" s="298">
        <f t="shared" ref="R5:R26" si="4">B5/B4-1</f>
        <v>1.5824267232887435E-2</v>
      </c>
      <c r="S5" s="298">
        <f t="shared" ref="S5:S26" si="5">C5/C4-1</f>
        <v>1.6249439739774996E-2</v>
      </c>
      <c r="T5" s="298">
        <f t="shared" ref="T5:T26" si="6">D5/D4-1</f>
        <v>1.6059880163548979E-2</v>
      </c>
    </row>
    <row r="6" spans="1:22" x14ac:dyDescent="0.25">
      <c r="A6" s="283">
        <v>2004</v>
      </c>
      <c r="B6" s="284">
        <v>4831444</v>
      </c>
      <c r="C6" s="284">
        <v>5915960</v>
      </c>
      <c r="D6" s="285">
        <f t="shared" si="0"/>
        <v>10747404</v>
      </c>
      <c r="E6" s="286">
        <f t="shared" si="1"/>
        <v>0.44954521110400242</v>
      </c>
      <c r="F6" s="287">
        <f t="shared" si="2"/>
        <v>0.55045478889599764</v>
      </c>
      <c r="G6" s="173"/>
      <c r="Q6" s="283">
        <v>2004</v>
      </c>
      <c r="R6" s="298">
        <f t="shared" si="4"/>
        <v>4.1127098062961887E-2</v>
      </c>
      <c r="S6" s="298">
        <f t="shared" si="5"/>
        <v>2.5219602275878161E-2</v>
      </c>
      <c r="T6" s="298">
        <f t="shared" si="6"/>
        <v>3.2310180499090402E-2</v>
      </c>
    </row>
    <row r="7" spans="1:22" x14ac:dyDescent="0.25">
      <c r="A7" s="283">
        <v>2005</v>
      </c>
      <c r="B7" s="288">
        <v>4989194</v>
      </c>
      <c r="C7" s="288">
        <v>6072984</v>
      </c>
      <c r="D7" s="289">
        <f t="shared" si="0"/>
        <v>11062178</v>
      </c>
      <c r="E7" s="290">
        <f t="shared" si="1"/>
        <v>0.4510137153822692</v>
      </c>
      <c r="F7" s="291">
        <f t="shared" si="2"/>
        <v>0.5489862846177308</v>
      </c>
      <c r="G7" s="173"/>
      <c r="Q7" s="283">
        <v>2005</v>
      </c>
      <c r="R7" s="298">
        <f t="shared" si="4"/>
        <v>3.2650694078209419E-2</v>
      </c>
      <c r="S7" s="298">
        <f t="shared" si="5"/>
        <v>2.6542437744677017E-2</v>
      </c>
      <c r="T7" s="298">
        <f t="shared" si="6"/>
        <v>2.9288375127612287E-2</v>
      </c>
    </row>
    <row r="8" spans="1:22" x14ac:dyDescent="0.25">
      <c r="A8" s="283">
        <v>2006</v>
      </c>
      <c r="B8" s="284">
        <v>5179667</v>
      </c>
      <c r="C8" s="284">
        <v>6269002</v>
      </c>
      <c r="D8" s="285">
        <f t="shared" si="0"/>
        <v>11448669</v>
      </c>
      <c r="E8" s="286">
        <f t="shared" si="1"/>
        <v>0.45242525572186598</v>
      </c>
      <c r="F8" s="287">
        <f t="shared" si="2"/>
        <v>0.54757474427813402</v>
      </c>
      <c r="G8" s="173"/>
      <c r="Q8" s="283">
        <v>2006</v>
      </c>
      <c r="R8" s="298">
        <f t="shared" si="4"/>
        <v>3.817710836660182E-2</v>
      </c>
      <c r="S8" s="298">
        <f t="shared" si="5"/>
        <v>3.2277048646925488E-2</v>
      </c>
      <c r="T8" s="298">
        <f t="shared" si="6"/>
        <v>3.4938056502074044E-2</v>
      </c>
    </row>
    <row r="9" spans="1:22" x14ac:dyDescent="0.25">
      <c r="A9" s="283">
        <v>2007</v>
      </c>
      <c r="B9" s="288">
        <v>5372868</v>
      </c>
      <c r="C9" s="288">
        <v>6479984</v>
      </c>
      <c r="D9" s="289">
        <f t="shared" si="0"/>
        <v>11852852</v>
      </c>
      <c r="E9" s="290">
        <f t="shared" si="1"/>
        <v>0.45329748485849652</v>
      </c>
      <c r="F9" s="291">
        <f t="shared" si="2"/>
        <v>0.54670251514150348</v>
      </c>
      <c r="G9" s="173"/>
      <c r="Q9" s="283">
        <v>2007</v>
      </c>
      <c r="R9" s="298">
        <f t="shared" si="4"/>
        <v>3.7299888197446007E-2</v>
      </c>
      <c r="S9" s="298">
        <f t="shared" si="5"/>
        <v>3.3654798642591022E-2</v>
      </c>
      <c r="T9" s="298">
        <f t="shared" si="6"/>
        <v>3.5303929216575325E-2</v>
      </c>
    </row>
    <row r="10" spans="1:22" x14ac:dyDescent="0.25">
      <c r="A10" s="283">
        <v>2008</v>
      </c>
      <c r="B10" s="284">
        <v>5558441</v>
      </c>
      <c r="C10" s="284">
        <v>6681830</v>
      </c>
      <c r="D10" s="285">
        <f t="shared" si="0"/>
        <v>12240271</v>
      </c>
      <c r="E10" s="286">
        <f t="shared" si="1"/>
        <v>0.45411094247831607</v>
      </c>
      <c r="F10" s="287">
        <f t="shared" si="2"/>
        <v>0.54588905752168393</v>
      </c>
      <c r="G10" s="173"/>
      <c r="Q10" s="283">
        <v>2008</v>
      </c>
      <c r="R10" s="298">
        <f t="shared" si="4"/>
        <v>3.4538909200821699E-2</v>
      </c>
      <c r="S10" s="298">
        <f t="shared" si="5"/>
        <v>3.1149150985557927E-2</v>
      </c>
      <c r="T10" s="298">
        <f t="shared" si="6"/>
        <v>3.2685719858815521E-2</v>
      </c>
    </row>
    <row r="11" spans="1:22" x14ac:dyDescent="0.25">
      <c r="A11" s="283">
        <v>2009</v>
      </c>
      <c r="B11" s="288">
        <v>5677953</v>
      </c>
      <c r="C11" s="288">
        <v>6876568</v>
      </c>
      <c r="D11" s="289">
        <f t="shared" si="0"/>
        <v>12554521</v>
      </c>
      <c r="E11" s="290">
        <f t="shared" si="1"/>
        <v>0.45226361085381117</v>
      </c>
      <c r="F11" s="291">
        <f t="shared" si="2"/>
        <v>0.54773638914618883</v>
      </c>
      <c r="G11" s="173"/>
      <c r="Q11" s="283">
        <v>2009</v>
      </c>
      <c r="R11" s="298">
        <f t="shared" si="4"/>
        <v>2.1500992814352138E-2</v>
      </c>
      <c r="S11" s="298">
        <f t="shared" si="5"/>
        <v>2.9144411037096196E-2</v>
      </c>
      <c r="T11" s="298">
        <f t="shared" si="6"/>
        <v>2.5673451184209828E-2</v>
      </c>
    </row>
    <row r="12" spans="1:22" x14ac:dyDescent="0.25">
      <c r="A12" s="283">
        <v>2010</v>
      </c>
      <c r="B12" s="284">
        <v>5813680</v>
      </c>
      <c r="C12" s="284">
        <v>7071156</v>
      </c>
      <c r="D12" s="285">
        <f t="shared" si="0"/>
        <v>12884836</v>
      </c>
      <c r="E12" s="286">
        <f t="shared" si="1"/>
        <v>0.45120325939732564</v>
      </c>
      <c r="F12" s="287">
        <f t="shared" si="2"/>
        <v>0.54879674060267436</v>
      </c>
      <c r="G12" s="173"/>
      <c r="Q12" s="283">
        <v>2010</v>
      </c>
      <c r="R12" s="298">
        <f t="shared" si="4"/>
        <v>2.3904213367035521E-2</v>
      </c>
      <c r="S12" s="298">
        <f t="shared" si="5"/>
        <v>2.8297255258727949E-2</v>
      </c>
      <c r="T12" s="298">
        <f t="shared" si="6"/>
        <v>2.6310442270158996E-2</v>
      </c>
    </row>
    <row r="13" spans="1:22" x14ac:dyDescent="0.25">
      <c r="A13" s="283">
        <v>2011</v>
      </c>
      <c r="B13" s="288">
        <v>5887375</v>
      </c>
      <c r="C13" s="288">
        <v>7214694</v>
      </c>
      <c r="D13" s="289">
        <f t="shared" si="0"/>
        <v>13102069</v>
      </c>
      <c r="E13" s="290">
        <f t="shared" si="1"/>
        <v>0.44934696955114495</v>
      </c>
      <c r="F13" s="291">
        <f t="shared" si="2"/>
        <v>0.55065303044885505</v>
      </c>
      <c r="G13" s="173"/>
      <c r="Q13" s="283">
        <v>2011</v>
      </c>
      <c r="R13" s="298">
        <f t="shared" si="4"/>
        <v>1.2676136285450834E-2</v>
      </c>
      <c r="S13" s="298">
        <f t="shared" si="5"/>
        <v>2.0299085467779143E-2</v>
      </c>
      <c r="T13" s="298">
        <f t="shared" si="6"/>
        <v>1.6859585950492528E-2</v>
      </c>
    </row>
    <row r="14" spans="1:22" x14ac:dyDescent="0.25">
      <c r="A14" s="283">
        <v>2012</v>
      </c>
      <c r="B14" s="284">
        <v>5929357</v>
      </c>
      <c r="C14" s="284">
        <v>7305717</v>
      </c>
      <c r="D14" s="285">
        <f t="shared" si="0"/>
        <v>13235074</v>
      </c>
      <c r="E14" s="286">
        <f t="shared" si="1"/>
        <v>0.4480033130150991</v>
      </c>
      <c r="F14" s="287">
        <f t="shared" si="2"/>
        <v>0.5519966869849009</v>
      </c>
      <c r="G14" s="173"/>
      <c r="Q14" s="283">
        <v>2012</v>
      </c>
      <c r="R14" s="298">
        <f t="shared" si="4"/>
        <v>7.1308520350750193E-3</v>
      </c>
      <c r="S14" s="298">
        <f t="shared" si="5"/>
        <v>1.2616335495309938E-2</v>
      </c>
      <c r="T14" s="298">
        <f t="shared" si="6"/>
        <v>1.015145012593055E-2</v>
      </c>
    </row>
    <row r="15" spans="1:22" x14ac:dyDescent="0.25">
      <c r="A15" s="283">
        <v>2013</v>
      </c>
      <c r="B15" s="288">
        <v>6040019</v>
      </c>
      <c r="C15" s="288">
        <v>7459062</v>
      </c>
      <c r="D15" s="289">
        <f t="shared" si="0"/>
        <v>13499081</v>
      </c>
      <c r="E15" s="290">
        <f t="shared" si="1"/>
        <v>0.4474392738290851</v>
      </c>
      <c r="F15" s="291">
        <f t="shared" si="2"/>
        <v>0.5525607261709149</v>
      </c>
      <c r="G15" s="173"/>
      <c r="Q15" s="283">
        <v>2013</v>
      </c>
      <c r="R15" s="298">
        <f t="shared" si="4"/>
        <v>1.8663406504280333E-2</v>
      </c>
      <c r="S15" s="298">
        <f t="shared" si="5"/>
        <v>2.0989726265060682E-2</v>
      </c>
      <c r="T15" s="298">
        <f t="shared" si="6"/>
        <v>1.9947527305098633E-2</v>
      </c>
    </row>
    <row r="16" spans="1:22" x14ac:dyDescent="0.25">
      <c r="A16" s="283">
        <v>2014</v>
      </c>
      <c r="B16" s="284">
        <v>6117963</v>
      </c>
      <c r="C16" s="284">
        <v>7568777</v>
      </c>
      <c r="D16" s="285">
        <f t="shared" si="0"/>
        <v>13686740</v>
      </c>
      <c r="E16" s="286">
        <f t="shared" si="1"/>
        <v>0.44699928543977602</v>
      </c>
      <c r="F16" s="287">
        <f t="shared" si="2"/>
        <v>0.55300071456022404</v>
      </c>
      <c r="G16" s="173"/>
      <c r="Q16" s="283">
        <v>2014</v>
      </c>
      <c r="R16" s="298">
        <f t="shared" si="4"/>
        <v>1.290459516766429E-2</v>
      </c>
      <c r="S16" s="298">
        <f t="shared" si="5"/>
        <v>1.4708954021296572E-2</v>
      </c>
      <c r="T16" s="298">
        <f t="shared" si="6"/>
        <v>1.3901613006100266E-2</v>
      </c>
    </row>
    <row r="17" spans="1:22" x14ac:dyDescent="0.25">
      <c r="A17" s="283">
        <v>2015</v>
      </c>
      <c r="B17" s="288">
        <v>6184927</v>
      </c>
      <c r="C17" s="288">
        <v>7669905</v>
      </c>
      <c r="D17" s="289">
        <f t="shared" si="0"/>
        <v>13854832</v>
      </c>
      <c r="E17" s="290">
        <f t="shared" si="1"/>
        <v>0.44640938266158697</v>
      </c>
      <c r="F17" s="291">
        <f t="shared" si="2"/>
        <v>0.55359061733841308</v>
      </c>
      <c r="G17" s="173"/>
      <c r="Q17" s="283">
        <v>2015</v>
      </c>
      <c r="R17" s="298">
        <f t="shared" si="4"/>
        <v>1.0945473190995036E-2</v>
      </c>
      <c r="S17" s="298">
        <f t="shared" si="5"/>
        <v>1.3361207497591732E-2</v>
      </c>
      <c r="T17" s="298">
        <f t="shared" si="6"/>
        <v>1.2281375988730803E-2</v>
      </c>
    </row>
    <row r="18" spans="1:22" x14ac:dyDescent="0.25">
      <c r="A18" s="283">
        <v>2016</v>
      </c>
      <c r="B18" s="284">
        <v>6255508</v>
      </c>
      <c r="C18" s="284">
        <v>7769130</v>
      </c>
      <c r="D18" s="285">
        <f t="shared" si="0"/>
        <v>14024638</v>
      </c>
      <c r="E18" s="286">
        <f t="shared" si="1"/>
        <v>0.44603703853176102</v>
      </c>
      <c r="F18" s="287">
        <f t="shared" si="2"/>
        <v>0.55396296146823898</v>
      </c>
      <c r="G18" s="173"/>
      <c r="Q18" s="283">
        <v>2016</v>
      </c>
      <c r="R18" s="298">
        <f t="shared" si="4"/>
        <v>1.1411775757417919E-2</v>
      </c>
      <c r="S18" s="298">
        <f t="shared" si="5"/>
        <v>1.2936926858937658E-2</v>
      </c>
      <c r="T18" s="298">
        <f t="shared" si="6"/>
        <v>1.2256085097242631E-2</v>
      </c>
    </row>
    <row r="19" spans="1:22" x14ac:dyDescent="0.25">
      <c r="A19" s="283">
        <v>2017</v>
      </c>
      <c r="B19" s="288">
        <v>6299077</v>
      </c>
      <c r="C19" s="288">
        <v>7840457</v>
      </c>
      <c r="D19" s="289">
        <f t="shared" si="0"/>
        <v>14139534</v>
      </c>
      <c r="E19" s="290">
        <f t="shared" si="1"/>
        <v>0.445493960409162</v>
      </c>
      <c r="F19" s="291">
        <f t="shared" si="2"/>
        <v>0.554506039590838</v>
      </c>
      <c r="G19" s="173"/>
      <c r="Q19" s="283">
        <v>2017</v>
      </c>
      <c r="R19" s="298">
        <f t="shared" si="4"/>
        <v>6.9649019711908178E-3</v>
      </c>
      <c r="S19" s="298">
        <f t="shared" si="5"/>
        <v>9.1808220482860747E-3</v>
      </c>
      <c r="T19" s="298">
        <f t="shared" si="6"/>
        <v>8.1924396194754667E-3</v>
      </c>
    </row>
    <row r="20" spans="1:22" x14ac:dyDescent="0.25">
      <c r="A20" s="283">
        <v>2018</v>
      </c>
      <c r="B20" s="284">
        <v>6371507</v>
      </c>
      <c r="C20" s="284">
        <v>7980913</v>
      </c>
      <c r="D20" s="285">
        <f t="shared" si="0"/>
        <v>14352420</v>
      </c>
      <c r="E20" s="286">
        <f t="shared" si="1"/>
        <v>0.44393259115884293</v>
      </c>
      <c r="F20" s="287">
        <f t="shared" si="2"/>
        <v>0.55606740884115713</v>
      </c>
      <c r="G20" s="173"/>
      <c r="H20" s="244" t="s">
        <v>137</v>
      </c>
      <c r="I20" s="244"/>
      <c r="J20" s="244"/>
      <c r="K20" s="244"/>
      <c r="L20" s="244"/>
      <c r="M20" s="244"/>
      <c r="Q20" s="283">
        <v>2018</v>
      </c>
      <c r="R20" s="298">
        <f t="shared" si="4"/>
        <v>1.1498510019801289E-2</v>
      </c>
      <c r="S20" s="298">
        <f t="shared" si="5"/>
        <v>1.7914261885499716E-2</v>
      </c>
      <c r="T20" s="298">
        <f t="shared" si="6"/>
        <v>1.5056083177847235E-2</v>
      </c>
    </row>
    <row r="21" spans="1:22" ht="15" customHeight="1" x14ac:dyDescent="0.25">
      <c r="A21" s="283" t="s">
        <v>5</v>
      </c>
      <c r="B21" s="288">
        <v>6432528</v>
      </c>
      <c r="C21" s="288">
        <v>8109214</v>
      </c>
      <c r="D21" s="289">
        <f t="shared" si="0"/>
        <v>14541742</v>
      </c>
      <c r="E21" s="290">
        <f t="shared" si="1"/>
        <v>0.44234920410498274</v>
      </c>
      <c r="F21" s="291">
        <f t="shared" si="2"/>
        <v>0.5576507958950172</v>
      </c>
      <c r="G21" s="173"/>
      <c r="H21" s="243" t="s">
        <v>156</v>
      </c>
      <c r="I21" s="243"/>
      <c r="J21" s="243"/>
      <c r="K21" s="243"/>
      <c r="L21" s="243"/>
      <c r="M21" s="243"/>
      <c r="N21" s="243"/>
      <c r="Q21" s="283" t="s">
        <v>5</v>
      </c>
      <c r="R21" s="298">
        <f t="shared" si="4"/>
        <v>9.5771691061470321E-3</v>
      </c>
      <c r="S21" s="298">
        <f t="shared" si="5"/>
        <v>1.6075980279449231E-2</v>
      </c>
      <c r="T21" s="298">
        <f t="shared" si="6"/>
        <v>1.3190946195833275E-2</v>
      </c>
    </row>
    <row r="22" spans="1:22" ht="12.75" customHeight="1" x14ac:dyDescent="0.25">
      <c r="A22" s="283"/>
      <c r="B22" s="284"/>
      <c r="C22" s="284"/>
      <c r="D22" s="285"/>
      <c r="E22" s="286"/>
      <c r="F22" s="287"/>
      <c r="G22" s="173"/>
      <c r="H22" s="243"/>
      <c r="I22" s="243"/>
      <c r="J22" s="243"/>
      <c r="K22" s="243"/>
      <c r="L22" s="243"/>
      <c r="M22" s="243"/>
      <c r="N22" s="243"/>
      <c r="Q22" s="283"/>
      <c r="R22" s="298"/>
      <c r="S22" s="298"/>
      <c r="T22" s="298"/>
    </row>
    <row r="23" spans="1:22" ht="15" customHeight="1" x14ac:dyDescent="0.25">
      <c r="A23" s="283" t="s">
        <v>5</v>
      </c>
      <c r="B23" s="288">
        <v>6533041</v>
      </c>
      <c r="C23" s="288">
        <v>8177796</v>
      </c>
      <c r="D23" s="289">
        <f t="shared" si="0"/>
        <v>14710837</v>
      </c>
      <c r="E23" s="290">
        <f t="shared" si="1"/>
        <v>0.44409716455970522</v>
      </c>
      <c r="F23" s="291">
        <f t="shared" si="2"/>
        <v>0.55590283544029484</v>
      </c>
      <c r="G23" s="173"/>
      <c r="H23" s="245" t="s">
        <v>136</v>
      </c>
      <c r="I23" s="245"/>
      <c r="J23" s="245"/>
      <c r="K23" s="245"/>
      <c r="L23" s="245"/>
      <c r="M23" s="245"/>
      <c r="N23" s="245"/>
      <c r="Q23" s="283" t="s">
        <v>5</v>
      </c>
      <c r="R23" s="299"/>
      <c r="S23" s="299"/>
      <c r="T23" s="299"/>
    </row>
    <row r="24" spans="1:22" x14ac:dyDescent="0.25">
      <c r="A24" s="283">
        <v>2020</v>
      </c>
      <c r="B24" s="284">
        <v>6538514</v>
      </c>
      <c r="C24" s="284">
        <v>8212174</v>
      </c>
      <c r="D24" s="285">
        <f t="shared" si="0"/>
        <v>14750688</v>
      </c>
      <c r="E24" s="286">
        <f t="shared" si="1"/>
        <v>0.44326840890404567</v>
      </c>
      <c r="F24" s="287">
        <f t="shared" si="2"/>
        <v>0.55673159109595427</v>
      </c>
      <c r="G24" s="173"/>
      <c r="H24" s="245"/>
      <c r="I24" s="245"/>
      <c r="J24" s="245"/>
      <c r="K24" s="245"/>
      <c r="L24" s="245"/>
      <c r="M24" s="245"/>
      <c r="N24" s="245"/>
      <c r="Q24" s="283">
        <v>2020</v>
      </c>
      <c r="R24" s="298">
        <f t="shared" si="4"/>
        <v>8.3774156629345953E-4</v>
      </c>
      <c r="S24" s="298">
        <f t="shared" si="5"/>
        <v>4.2038221545266374E-3</v>
      </c>
      <c r="T24" s="298">
        <f t="shared" si="6"/>
        <v>2.7089553096129038E-3</v>
      </c>
    </row>
    <row r="25" spans="1:22" x14ac:dyDescent="0.25">
      <c r="A25" s="283">
        <v>2021</v>
      </c>
      <c r="B25" s="288">
        <v>6578212</v>
      </c>
      <c r="C25" s="288">
        <v>8306346</v>
      </c>
      <c r="D25" s="289">
        <f t="shared" si="0"/>
        <v>14884558</v>
      </c>
      <c r="E25" s="290">
        <f t="shared" si="1"/>
        <v>0.44194876327533544</v>
      </c>
      <c r="F25" s="291">
        <f t="shared" si="2"/>
        <v>0.55805123672466461</v>
      </c>
      <c r="G25" s="173"/>
      <c r="Q25" s="283">
        <v>2021</v>
      </c>
      <c r="R25" s="298">
        <f t="shared" si="4"/>
        <v>6.0714101093917172E-3</v>
      </c>
      <c r="S25" s="298">
        <f t="shared" si="5"/>
        <v>1.1467365401658602E-2</v>
      </c>
      <c r="T25" s="298">
        <f t="shared" si="6"/>
        <v>9.0755088847380705E-3</v>
      </c>
    </row>
    <row r="26" spans="1:22" x14ac:dyDescent="0.25">
      <c r="A26" s="283">
        <v>2022</v>
      </c>
      <c r="B26" s="284">
        <v>6638279</v>
      </c>
      <c r="C26" s="284">
        <v>8410892</v>
      </c>
      <c r="D26" s="285">
        <f>B26+C26</f>
        <v>15049171</v>
      </c>
      <c r="E26" s="286">
        <f>B26/D26</f>
        <v>0.44110595859399832</v>
      </c>
      <c r="F26" s="287">
        <f>C26/D26</f>
        <v>0.55889404140600174</v>
      </c>
      <c r="G26" s="171"/>
      <c r="H26" s="171"/>
      <c r="Q26" s="302">
        <v>2022</v>
      </c>
      <c r="R26" s="300">
        <f t="shared" si="4"/>
        <v>9.1312046495308774E-3</v>
      </c>
      <c r="S26" s="300">
        <f t="shared" si="5"/>
        <v>1.258628041740617E-2</v>
      </c>
      <c r="T26" s="300">
        <f t="shared" si="6"/>
        <v>1.1059313954771222E-2</v>
      </c>
    </row>
    <row r="27" spans="1:22" ht="30" customHeight="1" x14ac:dyDescent="0.25">
      <c r="A27" s="292" t="s">
        <v>129</v>
      </c>
      <c r="B27" s="293">
        <f>(B26-B4)/B4</f>
        <v>0.45311800888733228</v>
      </c>
      <c r="C27" s="293">
        <f>(C26-C4)/C4</f>
        <v>0.48126938896632981</v>
      </c>
      <c r="D27" s="294">
        <f>(D26-D4)/D4</f>
        <v>0.46871833359114584</v>
      </c>
      <c r="E27" s="295"/>
      <c r="F27" s="296"/>
      <c r="H27" s="171"/>
    </row>
    <row r="28" spans="1:22" ht="15" customHeight="1" x14ac:dyDescent="0.25">
      <c r="A28" s="242" t="s">
        <v>137</v>
      </c>
      <c r="B28" s="242"/>
      <c r="C28" s="242"/>
      <c r="D28" s="242"/>
      <c r="E28" s="242"/>
      <c r="F28" s="242"/>
      <c r="Q28" s="244" t="s">
        <v>137</v>
      </c>
      <c r="R28" s="244"/>
      <c r="S28" s="244"/>
      <c r="T28" s="244"/>
      <c r="U28" s="244"/>
      <c r="V28" s="244"/>
    </row>
    <row r="29" spans="1:22" ht="27" customHeight="1" x14ac:dyDescent="0.25">
      <c r="A29" s="243" t="s">
        <v>156</v>
      </c>
      <c r="B29" s="243"/>
      <c r="C29" s="243"/>
      <c r="D29" s="243"/>
      <c r="E29" s="243"/>
      <c r="F29" s="243"/>
      <c r="Q29" s="301" t="s">
        <v>156</v>
      </c>
      <c r="R29" s="301"/>
      <c r="S29" s="301"/>
      <c r="T29" s="301"/>
      <c r="U29" s="301"/>
      <c r="V29" s="301"/>
    </row>
    <row r="30" spans="1:22" ht="18" customHeight="1" x14ac:dyDescent="0.25">
      <c r="A30" s="243" t="s">
        <v>136</v>
      </c>
      <c r="B30" s="243"/>
      <c r="C30" s="243"/>
      <c r="D30" s="243"/>
      <c r="E30" s="243"/>
      <c r="F30" s="243"/>
      <c r="Q30" s="243" t="s">
        <v>136</v>
      </c>
      <c r="R30" s="243"/>
      <c r="S30" s="243"/>
      <c r="T30" s="243"/>
      <c r="U30" s="243"/>
      <c r="V30" s="243"/>
    </row>
    <row r="31" spans="1:22" x14ac:dyDescent="0.25">
      <c r="B31" s="172"/>
      <c r="C31" s="172"/>
      <c r="D31" s="172"/>
      <c r="Q31" s="243"/>
      <c r="R31" s="243"/>
      <c r="S31" s="243"/>
      <c r="T31" s="243"/>
      <c r="U31" s="243"/>
      <c r="V31" s="243"/>
    </row>
  </sheetData>
  <mergeCells count="12">
    <mergeCell ref="Q30:V31"/>
    <mergeCell ref="Q1:T1"/>
    <mergeCell ref="Q28:V28"/>
    <mergeCell ref="Q29:V29"/>
    <mergeCell ref="A1:F1"/>
    <mergeCell ref="A28:F28"/>
    <mergeCell ref="A29:F29"/>
    <mergeCell ref="A30:F30"/>
    <mergeCell ref="H20:M20"/>
    <mergeCell ref="H21:N22"/>
    <mergeCell ref="H23:N24"/>
    <mergeCell ref="H1:N1"/>
  </mergeCell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5B5E3-1B15-42E5-8CA1-DE46D4569F1D}">
  <dimension ref="A1:Z111"/>
  <sheetViews>
    <sheetView showGridLines="0" zoomScaleNormal="100" workbookViewId="0"/>
  </sheetViews>
  <sheetFormatPr baseColWidth="10" defaultColWidth="11.42578125" defaultRowHeight="11.25" x14ac:dyDescent="0.2"/>
  <cols>
    <col min="1" max="1" width="12.28515625" style="104" customWidth="1"/>
    <col min="2" max="2" width="11" style="104" customWidth="1"/>
    <col min="3" max="3" width="10.140625" style="104" customWidth="1"/>
    <col min="4" max="4" width="10.5703125" style="104" customWidth="1"/>
    <col min="5" max="16384" width="11.42578125" style="104"/>
  </cols>
  <sheetData>
    <row r="1" spans="1:26" ht="20.100000000000001" customHeight="1" x14ac:dyDescent="0.2">
      <c r="A1" s="109" t="s">
        <v>59</v>
      </c>
      <c r="B1" s="114"/>
      <c r="C1" s="114"/>
      <c r="D1" s="114"/>
    </row>
    <row r="2" spans="1:26" s="107" customFormat="1" ht="33" customHeight="1" x14ac:dyDescent="0.25">
      <c r="A2" s="122" t="s">
        <v>58</v>
      </c>
      <c r="B2" s="121">
        <v>2001</v>
      </c>
      <c r="C2" s="121">
        <v>2002</v>
      </c>
      <c r="D2" s="121">
        <v>2003</v>
      </c>
      <c r="E2" s="121">
        <v>2004</v>
      </c>
      <c r="F2" s="121">
        <v>2005</v>
      </c>
      <c r="G2" s="121">
        <v>2006</v>
      </c>
      <c r="H2" s="121">
        <v>2007</v>
      </c>
      <c r="I2" s="121">
        <v>2008</v>
      </c>
      <c r="J2" s="121">
        <v>2009</v>
      </c>
      <c r="K2" s="121">
        <v>2010</v>
      </c>
      <c r="L2" s="121">
        <v>2011</v>
      </c>
      <c r="M2" s="121">
        <v>2012</v>
      </c>
      <c r="N2" s="121">
        <v>2013</v>
      </c>
      <c r="O2" s="121">
        <v>2014</v>
      </c>
      <c r="P2" s="121">
        <v>2015</v>
      </c>
      <c r="Q2" s="121">
        <v>2016</v>
      </c>
      <c r="R2" s="121">
        <v>2017</v>
      </c>
      <c r="S2" s="121">
        <v>2018</v>
      </c>
      <c r="T2" s="121">
        <v>2019</v>
      </c>
      <c r="U2" s="121" t="s">
        <v>114</v>
      </c>
      <c r="V2" s="121">
        <v>2021</v>
      </c>
      <c r="W2" s="121">
        <v>2022</v>
      </c>
      <c r="X2" s="132"/>
      <c r="Y2" s="275" t="s">
        <v>127</v>
      </c>
      <c r="Z2" s="276"/>
    </row>
    <row r="3" spans="1:26" s="107" customFormat="1" ht="15" customHeight="1" x14ac:dyDescent="0.2">
      <c r="A3" s="115" t="s">
        <v>2</v>
      </c>
      <c r="B3" s="113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24"/>
      <c r="Y3" s="166"/>
      <c r="Z3" s="161"/>
    </row>
    <row r="4" spans="1:26" s="107" customFormat="1" ht="10.5" customHeight="1" x14ac:dyDescent="0.2">
      <c r="A4" s="116" t="s">
        <v>57</v>
      </c>
      <c r="B4" s="111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24"/>
      <c r="Y4" s="167"/>
      <c r="Z4" s="162"/>
    </row>
    <row r="5" spans="1:26" s="107" customFormat="1" ht="5.0999999999999996" customHeight="1" x14ac:dyDescent="0.2">
      <c r="A5" s="116"/>
      <c r="B5" s="111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24"/>
      <c r="Y5" s="167"/>
      <c r="Z5" s="162"/>
    </row>
    <row r="6" spans="1:26" s="107" customFormat="1" ht="9.6" customHeight="1" x14ac:dyDescent="0.25">
      <c r="A6" s="117" t="s">
        <v>56</v>
      </c>
      <c r="B6" s="110">
        <v>0</v>
      </c>
      <c r="C6" s="110">
        <v>0</v>
      </c>
      <c r="D6" s="110">
        <v>0</v>
      </c>
      <c r="E6" s="110">
        <v>0</v>
      </c>
      <c r="F6" s="110">
        <v>17051</v>
      </c>
      <c r="G6" s="110">
        <v>25709</v>
      </c>
      <c r="H6" s="110">
        <v>31917</v>
      </c>
      <c r="I6" s="110">
        <v>33706</v>
      </c>
      <c r="J6" s="110">
        <v>30889</v>
      </c>
      <c r="K6" s="110">
        <v>25725</v>
      </c>
      <c r="L6" s="110">
        <v>20904</v>
      </c>
      <c r="M6" s="110">
        <v>16452</v>
      </c>
      <c r="N6" s="110">
        <v>12761</v>
      </c>
      <c r="O6" s="110">
        <v>9824</v>
      </c>
      <c r="P6" s="110">
        <v>7706</v>
      </c>
      <c r="Q6" s="110">
        <v>6107</v>
      </c>
      <c r="R6" s="110">
        <v>4585</v>
      </c>
      <c r="S6" s="110">
        <v>3594</v>
      </c>
      <c r="T6" s="110">
        <v>2733</v>
      </c>
      <c r="U6" s="110">
        <v>1927</v>
      </c>
      <c r="V6" s="110">
        <v>1329</v>
      </c>
      <c r="W6" s="110">
        <v>978</v>
      </c>
      <c r="X6" s="124"/>
      <c r="Y6" s="117" t="s">
        <v>56</v>
      </c>
      <c r="Z6" s="165" t="s">
        <v>128</v>
      </c>
    </row>
    <row r="7" spans="1:26" s="107" customFormat="1" ht="9.6" customHeight="1" x14ac:dyDescent="0.25">
      <c r="A7" s="117" t="s">
        <v>55</v>
      </c>
      <c r="B7" s="110">
        <v>97708</v>
      </c>
      <c r="C7" s="110">
        <v>100895</v>
      </c>
      <c r="D7" s="110">
        <v>106294</v>
      </c>
      <c r="E7" s="110">
        <v>205301</v>
      </c>
      <c r="F7" s="110">
        <v>282094</v>
      </c>
      <c r="G7" s="110">
        <v>327824</v>
      </c>
      <c r="H7" s="110">
        <v>360093</v>
      </c>
      <c r="I7" s="110">
        <v>383216</v>
      </c>
      <c r="J7" s="110">
        <v>308096</v>
      </c>
      <c r="K7" s="110">
        <v>253451</v>
      </c>
      <c r="L7" s="110">
        <v>196984</v>
      </c>
      <c r="M7" s="110">
        <v>147181</v>
      </c>
      <c r="N7" s="110">
        <v>128869</v>
      </c>
      <c r="O7" s="110">
        <v>117451</v>
      </c>
      <c r="P7" s="110">
        <v>106404</v>
      </c>
      <c r="Q7" s="110">
        <v>95541</v>
      </c>
      <c r="R7" s="110">
        <v>86728</v>
      </c>
      <c r="S7" s="110">
        <v>80293</v>
      </c>
      <c r="T7" s="110">
        <v>75257</v>
      </c>
      <c r="U7" s="110">
        <v>69730</v>
      </c>
      <c r="V7" s="110">
        <v>65414</v>
      </c>
      <c r="W7" s="110">
        <v>61243</v>
      </c>
      <c r="X7" s="124"/>
      <c r="Y7" s="117" t="s">
        <v>55</v>
      </c>
      <c r="Z7" s="164">
        <f t="shared" ref="Z7:Z18" si="0">W7/C7-1</f>
        <v>-0.39300262649288864</v>
      </c>
    </row>
    <row r="8" spans="1:26" s="107" customFormat="1" ht="9.6" customHeight="1" x14ac:dyDescent="0.25">
      <c r="A8" s="117" t="s">
        <v>54</v>
      </c>
      <c r="B8" s="110">
        <v>1680388</v>
      </c>
      <c r="C8" s="110">
        <v>1667947</v>
      </c>
      <c r="D8" s="110">
        <v>1687831</v>
      </c>
      <c r="E8" s="110">
        <v>1717748</v>
      </c>
      <c r="F8" s="110">
        <v>1782023</v>
      </c>
      <c r="G8" s="110">
        <v>1967647</v>
      </c>
      <c r="H8" s="110">
        <v>2164893</v>
      </c>
      <c r="I8" s="110">
        <v>2344339</v>
      </c>
      <c r="J8" s="110">
        <v>2523937</v>
      </c>
      <c r="K8" s="110">
        <v>2710731</v>
      </c>
      <c r="L8" s="110">
        <v>2643492</v>
      </c>
      <c r="M8" s="110">
        <v>2482689</v>
      </c>
      <c r="N8" s="110">
        <v>2405553</v>
      </c>
      <c r="O8" s="110">
        <v>2274805</v>
      </c>
      <c r="P8" s="110">
        <v>2118421</v>
      </c>
      <c r="Q8" s="110">
        <v>2019202</v>
      </c>
      <c r="R8" s="110">
        <v>1931899</v>
      </c>
      <c r="S8" s="110">
        <v>1857751</v>
      </c>
      <c r="T8" s="110">
        <v>1765707</v>
      </c>
      <c r="U8" s="110">
        <v>1771345</v>
      </c>
      <c r="V8" s="110">
        <v>1732381</v>
      </c>
      <c r="W8" s="110">
        <v>1718358</v>
      </c>
      <c r="X8" s="124"/>
      <c r="Y8" s="117" t="s">
        <v>54</v>
      </c>
      <c r="Z8" s="164">
        <f t="shared" si="0"/>
        <v>3.0223382397642107E-2</v>
      </c>
    </row>
    <row r="9" spans="1:26" s="107" customFormat="1" ht="9.6" customHeight="1" x14ac:dyDescent="0.25">
      <c r="A9" s="117" t="s">
        <v>53</v>
      </c>
      <c r="B9" s="110">
        <v>2405484</v>
      </c>
      <c r="C9" s="110">
        <v>2387800</v>
      </c>
      <c r="D9" s="110">
        <v>2420129</v>
      </c>
      <c r="E9" s="110">
        <v>2414552</v>
      </c>
      <c r="F9" s="110">
        <v>2399329</v>
      </c>
      <c r="G9" s="110">
        <v>2358950</v>
      </c>
      <c r="H9" s="110">
        <v>2359075</v>
      </c>
      <c r="I9" s="110">
        <v>2391347</v>
      </c>
      <c r="J9" s="110">
        <v>2437540</v>
      </c>
      <c r="K9" s="110">
        <v>2500100</v>
      </c>
      <c r="L9" s="110">
        <v>2741468</v>
      </c>
      <c r="M9" s="110">
        <v>2964654</v>
      </c>
      <c r="N9" s="110">
        <v>3172302</v>
      </c>
      <c r="O9" s="110">
        <v>3363980</v>
      </c>
      <c r="P9" s="110">
        <v>3561702</v>
      </c>
      <c r="Q9" s="110">
        <v>3551143</v>
      </c>
      <c r="R9" s="110">
        <v>3502149</v>
      </c>
      <c r="S9" s="110">
        <v>3460231</v>
      </c>
      <c r="T9" s="110">
        <v>3409328</v>
      </c>
      <c r="U9" s="110">
        <v>3349432</v>
      </c>
      <c r="V9" s="110">
        <v>3300932</v>
      </c>
      <c r="W9" s="110">
        <v>3254091</v>
      </c>
      <c r="X9" s="124"/>
      <c r="Y9" s="117" t="s">
        <v>53</v>
      </c>
      <c r="Z9" s="164">
        <f t="shared" si="0"/>
        <v>0.362798810620655</v>
      </c>
    </row>
    <row r="10" spans="1:26" s="107" customFormat="1" ht="9.6" customHeight="1" x14ac:dyDescent="0.25">
      <c r="A10" s="118" t="s">
        <v>52</v>
      </c>
      <c r="B10" s="110">
        <v>2177939</v>
      </c>
      <c r="C10" s="110">
        <v>2237609</v>
      </c>
      <c r="D10" s="110">
        <v>2294055</v>
      </c>
      <c r="E10" s="110">
        <v>2332385</v>
      </c>
      <c r="F10" s="110">
        <v>2325689</v>
      </c>
      <c r="G10" s="110">
        <v>2331583</v>
      </c>
      <c r="H10" s="110">
        <v>2321418</v>
      </c>
      <c r="I10" s="110">
        <v>2322895</v>
      </c>
      <c r="J10" s="110">
        <v>2322872</v>
      </c>
      <c r="K10" s="110">
        <v>2315729</v>
      </c>
      <c r="L10" s="110">
        <v>2275526</v>
      </c>
      <c r="M10" s="110">
        <v>2280556</v>
      </c>
      <c r="N10" s="110">
        <v>2317052</v>
      </c>
      <c r="O10" s="110">
        <v>2357090</v>
      </c>
      <c r="P10" s="110">
        <v>2417229</v>
      </c>
      <c r="Q10" s="110">
        <v>2650590</v>
      </c>
      <c r="R10" s="110">
        <v>2863004</v>
      </c>
      <c r="S10" s="110">
        <v>3073935</v>
      </c>
      <c r="T10" s="110">
        <v>3273419</v>
      </c>
      <c r="U10" s="110">
        <v>3459094</v>
      </c>
      <c r="V10" s="110">
        <v>3474561</v>
      </c>
      <c r="W10" s="110">
        <v>3473220</v>
      </c>
      <c r="X10" s="124"/>
      <c r="Y10" s="118" t="s">
        <v>52</v>
      </c>
      <c r="Z10" s="164">
        <f t="shared" si="0"/>
        <v>0.55220147934692787</v>
      </c>
    </row>
    <row r="11" spans="1:26" s="107" customFormat="1" ht="9.6" customHeight="1" x14ac:dyDescent="0.25">
      <c r="A11" s="117" t="s">
        <v>51</v>
      </c>
      <c r="B11" s="110">
        <v>1711904</v>
      </c>
      <c r="C11" s="110">
        <v>1738541</v>
      </c>
      <c r="D11" s="110">
        <v>1799979</v>
      </c>
      <c r="E11" s="110">
        <v>1848967</v>
      </c>
      <c r="F11" s="110">
        <v>1911851</v>
      </c>
      <c r="G11" s="110">
        <v>1966923</v>
      </c>
      <c r="H11" s="110">
        <v>2025887</v>
      </c>
      <c r="I11" s="110">
        <v>2056851</v>
      </c>
      <c r="J11" s="110">
        <v>2095977</v>
      </c>
      <c r="K11" s="110">
        <v>2097739</v>
      </c>
      <c r="L11" s="110">
        <v>2107351</v>
      </c>
      <c r="M11" s="110">
        <v>2102882</v>
      </c>
      <c r="N11" s="110">
        <v>2110925</v>
      </c>
      <c r="O11" s="110">
        <v>2107079</v>
      </c>
      <c r="P11" s="110">
        <v>2099749</v>
      </c>
      <c r="Q11" s="110">
        <v>2064493</v>
      </c>
      <c r="R11" s="110">
        <v>2059210</v>
      </c>
      <c r="S11" s="110">
        <v>2103740</v>
      </c>
      <c r="T11" s="110">
        <v>2156521</v>
      </c>
      <c r="U11" s="110">
        <v>2203766</v>
      </c>
      <c r="V11" s="110">
        <v>2417784</v>
      </c>
      <c r="W11" s="110">
        <v>2623310</v>
      </c>
      <c r="X11" s="124"/>
      <c r="Y11" s="117" t="s">
        <v>51</v>
      </c>
      <c r="Z11" s="164">
        <f t="shared" si="0"/>
        <v>0.50891465890076804</v>
      </c>
    </row>
    <row r="12" spans="1:26" s="107" customFormat="1" ht="9.6" customHeight="1" x14ac:dyDescent="0.25">
      <c r="A12" s="117" t="s">
        <v>50</v>
      </c>
      <c r="B12" s="110">
        <v>1001644</v>
      </c>
      <c r="C12" s="110">
        <v>1134993</v>
      </c>
      <c r="D12" s="110">
        <v>1262530</v>
      </c>
      <c r="E12" s="110">
        <v>1365034</v>
      </c>
      <c r="F12" s="110">
        <v>1381423</v>
      </c>
      <c r="G12" s="110">
        <v>1409730</v>
      </c>
      <c r="H12" s="110">
        <v>1439598</v>
      </c>
      <c r="I12" s="110">
        <v>1478612</v>
      </c>
      <c r="J12" s="110">
        <v>1523683</v>
      </c>
      <c r="K12" s="110">
        <v>1584381</v>
      </c>
      <c r="L12" s="110">
        <v>1636211</v>
      </c>
      <c r="M12" s="110">
        <v>1689586</v>
      </c>
      <c r="N12" s="110">
        <v>1722360</v>
      </c>
      <c r="O12" s="110">
        <v>1753906</v>
      </c>
      <c r="P12" s="110">
        <v>1757513</v>
      </c>
      <c r="Q12" s="110">
        <v>1770832</v>
      </c>
      <c r="R12" s="110">
        <v>1760832</v>
      </c>
      <c r="S12" s="110">
        <v>1776785</v>
      </c>
      <c r="T12" s="110">
        <v>1790312</v>
      </c>
      <c r="U12" s="110">
        <v>1778701</v>
      </c>
      <c r="V12" s="110">
        <v>1743343</v>
      </c>
      <c r="W12" s="110">
        <v>1748381</v>
      </c>
      <c r="X12" s="124"/>
      <c r="Y12" s="117" t="s">
        <v>50</v>
      </c>
      <c r="Z12" s="164">
        <f t="shared" si="0"/>
        <v>0.54043328901587939</v>
      </c>
    </row>
    <row r="13" spans="1:26" s="107" customFormat="1" ht="9.6" customHeight="1" x14ac:dyDescent="0.25">
      <c r="A13" s="117" t="s">
        <v>49</v>
      </c>
      <c r="B13" s="110">
        <v>547065</v>
      </c>
      <c r="C13" s="110">
        <v>503842</v>
      </c>
      <c r="D13" s="110">
        <v>481651</v>
      </c>
      <c r="E13" s="110">
        <v>479693</v>
      </c>
      <c r="F13" s="110">
        <v>589048</v>
      </c>
      <c r="G13" s="110">
        <v>701806</v>
      </c>
      <c r="H13" s="110">
        <v>799308</v>
      </c>
      <c r="I13" s="110">
        <v>881875</v>
      </c>
      <c r="J13" s="110">
        <v>950432</v>
      </c>
      <c r="K13" s="110">
        <v>973061</v>
      </c>
      <c r="L13" s="110">
        <v>999479</v>
      </c>
      <c r="M13" s="110">
        <v>1023951</v>
      </c>
      <c r="N13" s="110">
        <v>1058106</v>
      </c>
      <c r="O13" s="110">
        <v>1091259</v>
      </c>
      <c r="P13" s="110">
        <v>1138157</v>
      </c>
      <c r="Q13" s="110">
        <v>1180242</v>
      </c>
      <c r="R13" s="110">
        <v>1216679</v>
      </c>
      <c r="S13" s="110">
        <v>1246753</v>
      </c>
      <c r="T13" s="110">
        <v>1282754</v>
      </c>
      <c r="U13" s="110">
        <v>1287054</v>
      </c>
      <c r="V13" s="110">
        <v>1292068</v>
      </c>
      <c r="W13" s="110">
        <v>1289295</v>
      </c>
      <c r="X13" s="124"/>
      <c r="Y13" s="117" t="s">
        <v>49</v>
      </c>
      <c r="Z13" s="164">
        <f t="shared" si="0"/>
        <v>1.55892720336931</v>
      </c>
    </row>
    <row r="14" spans="1:26" s="107" customFormat="1" ht="9.6" customHeight="1" x14ac:dyDescent="0.25">
      <c r="A14" s="117" t="s">
        <v>48</v>
      </c>
      <c r="B14" s="110">
        <v>259877</v>
      </c>
      <c r="C14" s="110">
        <v>274189</v>
      </c>
      <c r="D14" s="110">
        <v>287990</v>
      </c>
      <c r="E14" s="110">
        <v>306024</v>
      </c>
      <c r="F14" s="110">
        <v>290210</v>
      </c>
      <c r="G14" s="110">
        <v>268648</v>
      </c>
      <c r="H14" s="110">
        <v>252111</v>
      </c>
      <c r="I14" s="110">
        <v>243463</v>
      </c>
      <c r="J14" s="110">
        <v>248738</v>
      </c>
      <c r="K14" s="110">
        <v>315682</v>
      </c>
      <c r="L14" s="110">
        <v>379295</v>
      </c>
      <c r="M14" s="110">
        <v>430491</v>
      </c>
      <c r="N14" s="110">
        <v>473739</v>
      </c>
      <c r="O14" s="110">
        <v>508510</v>
      </c>
      <c r="P14" s="110">
        <v>521539</v>
      </c>
      <c r="Q14" s="110">
        <v>538965</v>
      </c>
      <c r="R14" s="110">
        <v>551812</v>
      </c>
      <c r="S14" s="110">
        <v>573961</v>
      </c>
      <c r="T14" s="110">
        <v>597755</v>
      </c>
      <c r="U14" s="110">
        <v>629371</v>
      </c>
      <c r="V14" s="110">
        <v>648483</v>
      </c>
      <c r="W14" s="110">
        <v>667925</v>
      </c>
      <c r="X14" s="124"/>
      <c r="Y14" s="117" t="s">
        <v>48</v>
      </c>
      <c r="Z14" s="164">
        <f t="shared" si="0"/>
        <v>1.4360021736831166</v>
      </c>
    </row>
    <row r="15" spans="1:26" s="107" customFormat="1" ht="9.6" customHeight="1" x14ac:dyDescent="0.25">
      <c r="A15" s="117" t="s">
        <v>47</v>
      </c>
      <c r="B15" s="110">
        <v>55875</v>
      </c>
      <c r="C15" s="110">
        <v>59112</v>
      </c>
      <c r="D15" s="110">
        <v>63333</v>
      </c>
      <c r="E15" s="110">
        <v>69539</v>
      </c>
      <c r="F15" s="110">
        <v>74656</v>
      </c>
      <c r="G15" s="110">
        <v>80075</v>
      </c>
      <c r="H15" s="110">
        <v>87930</v>
      </c>
      <c r="I15" s="110">
        <v>92602</v>
      </c>
      <c r="J15" s="110">
        <v>99582</v>
      </c>
      <c r="K15" s="110">
        <v>94088</v>
      </c>
      <c r="L15" s="110">
        <v>86038</v>
      </c>
      <c r="M15" s="110">
        <v>80254</v>
      </c>
      <c r="N15" s="110">
        <v>79741</v>
      </c>
      <c r="O15" s="110">
        <v>83855</v>
      </c>
      <c r="P15" s="110">
        <v>109287</v>
      </c>
      <c r="Q15" s="110">
        <v>132148</v>
      </c>
      <c r="R15" s="110">
        <v>147897</v>
      </c>
      <c r="S15" s="110">
        <v>160254</v>
      </c>
      <c r="T15" s="110">
        <v>171425</v>
      </c>
      <c r="U15" s="110">
        <v>178290</v>
      </c>
      <c r="V15" s="110">
        <v>182843</v>
      </c>
      <c r="W15" s="110">
        <v>185414</v>
      </c>
      <c r="X15" s="124"/>
      <c r="Y15" s="117" t="s">
        <v>47</v>
      </c>
      <c r="Z15" s="164">
        <f t="shared" si="0"/>
        <v>2.1366558397618083</v>
      </c>
    </row>
    <row r="16" spans="1:26" s="107" customFormat="1" ht="9.6" customHeight="1" x14ac:dyDescent="0.25">
      <c r="A16" s="117" t="s">
        <v>46</v>
      </c>
      <c r="B16" s="110">
        <v>6084</v>
      </c>
      <c r="C16" s="110">
        <v>6636</v>
      </c>
      <c r="D16" s="110">
        <v>7230</v>
      </c>
      <c r="E16" s="110">
        <v>8115</v>
      </c>
      <c r="F16" s="110">
        <v>8766</v>
      </c>
      <c r="G16" s="110">
        <v>9750</v>
      </c>
      <c r="H16" s="110">
        <v>10598</v>
      </c>
      <c r="I16" s="110">
        <v>11359</v>
      </c>
      <c r="J16" s="110">
        <v>12767</v>
      </c>
      <c r="K16" s="110">
        <v>14140</v>
      </c>
      <c r="L16" s="110">
        <v>15306</v>
      </c>
      <c r="M16" s="110">
        <v>16368</v>
      </c>
      <c r="N16" s="110">
        <v>17649</v>
      </c>
      <c r="O16" s="110">
        <v>18965</v>
      </c>
      <c r="P16" s="110">
        <v>17123</v>
      </c>
      <c r="Q16" s="110">
        <v>15370</v>
      </c>
      <c r="R16" s="110">
        <v>14731</v>
      </c>
      <c r="S16" s="110">
        <v>15111</v>
      </c>
      <c r="T16" s="110">
        <v>16520</v>
      </c>
      <c r="U16" s="110">
        <v>21975</v>
      </c>
      <c r="V16" s="110">
        <v>25418</v>
      </c>
      <c r="W16" s="110">
        <v>26956</v>
      </c>
      <c r="X16" s="124"/>
      <c r="Y16" s="117" t="s">
        <v>46</v>
      </c>
      <c r="Z16" s="164">
        <f t="shared" si="0"/>
        <v>3.0620855937311635</v>
      </c>
    </row>
    <row r="17" spans="1:26" s="107" customFormat="1" ht="6" customHeight="1" x14ac:dyDescent="0.25">
      <c r="A17" s="119"/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24"/>
      <c r="Y17" s="167"/>
      <c r="Z17" s="163"/>
    </row>
    <row r="18" spans="1:26" s="107" customFormat="1" ht="9.6" customHeight="1" x14ac:dyDescent="0.25">
      <c r="A18" s="117" t="s">
        <v>45</v>
      </c>
      <c r="B18" s="110">
        <f t="shared" ref="B18:V18" si="1">SUM(B6:B16)</f>
        <v>9943968</v>
      </c>
      <c r="C18" s="110">
        <f t="shared" si="1"/>
        <v>10111564</v>
      </c>
      <c r="D18" s="110">
        <f t="shared" si="1"/>
        <v>10411022</v>
      </c>
      <c r="E18" s="110">
        <f t="shared" si="1"/>
        <v>10747358</v>
      </c>
      <c r="F18" s="110">
        <f t="shared" si="1"/>
        <v>11062140</v>
      </c>
      <c r="G18" s="110">
        <f t="shared" si="1"/>
        <v>11448645</v>
      </c>
      <c r="H18" s="110">
        <f t="shared" si="1"/>
        <v>11852828</v>
      </c>
      <c r="I18" s="110">
        <f t="shared" si="1"/>
        <v>12240265</v>
      </c>
      <c r="J18" s="110">
        <f t="shared" si="1"/>
        <v>12554513</v>
      </c>
      <c r="K18" s="110">
        <f t="shared" si="1"/>
        <v>12884827</v>
      </c>
      <c r="L18" s="110">
        <f t="shared" si="1"/>
        <v>13102054</v>
      </c>
      <c r="M18" s="110">
        <f t="shared" si="1"/>
        <v>13235064</v>
      </c>
      <c r="N18" s="110">
        <f t="shared" si="1"/>
        <v>13499057</v>
      </c>
      <c r="O18" s="110">
        <f t="shared" si="1"/>
        <v>13686724</v>
      </c>
      <c r="P18" s="110">
        <f t="shared" si="1"/>
        <v>13854830</v>
      </c>
      <c r="Q18" s="110">
        <f t="shared" si="1"/>
        <v>14024633</v>
      </c>
      <c r="R18" s="110">
        <f t="shared" si="1"/>
        <v>14139526</v>
      </c>
      <c r="S18" s="110">
        <f t="shared" si="1"/>
        <v>14352408</v>
      </c>
      <c r="T18" s="110">
        <f t="shared" si="1"/>
        <v>14541731</v>
      </c>
      <c r="U18" s="110">
        <f t="shared" si="1"/>
        <v>14750685</v>
      </c>
      <c r="V18" s="110">
        <f t="shared" si="1"/>
        <v>14884556</v>
      </c>
      <c r="W18" s="110">
        <v>15049171</v>
      </c>
      <c r="X18" s="124"/>
      <c r="Y18" s="116" t="s">
        <v>43</v>
      </c>
      <c r="Z18" s="164">
        <f t="shared" si="0"/>
        <v>0.48831288611732071</v>
      </c>
    </row>
    <row r="19" spans="1:26" s="107" customFormat="1" ht="6" customHeight="1" x14ac:dyDescent="0.25">
      <c r="A19" s="117"/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24"/>
      <c r="Y19" s="167"/>
      <c r="Z19" s="163"/>
    </row>
    <row r="20" spans="1:26" s="107" customFormat="1" ht="9.6" customHeight="1" x14ac:dyDescent="0.25">
      <c r="A20" s="117" t="s">
        <v>44</v>
      </c>
      <c r="B20" s="110">
        <v>59</v>
      </c>
      <c r="C20" s="110">
        <v>56</v>
      </c>
      <c r="D20" s="110"/>
      <c r="E20" s="110">
        <v>46</v>
      </c>
      <c r="F20" s="110">
        <v>38</v>
      </c>
      <c r="G20" s="110">
        <v>24</v>
      </c>
      <c r="H20" s="110">
        <v>24</v>
      </c>
      <c r="I20" s="110">
        <v>6</v>
      </c>
      <c r="J20" s="110">
        <v>8</v>
      </c>
      <c r="K20" s="110">
        <v>9</v>
      </c>
      <c r="L20" s="110">
        <v>15</v>
      </c>
      <c r="M20" s="110">
        <v>10</v>
      </c>
      <c r="N20" s="110">
        <v>24</v>
      </c>
      <c r="O20" s="110">
        <v>16</v>
      </c>
      <c r="P20" s="110">
        <v>2</v>
      </c>
      <c r="Q20" s="110">
        <v>5</v>
      </c>
      <c r="R20" s="110">
        <v>8</v>
      </c>
      <c r="S20" s="110">
        <v>12</v>
      </c>
      <c r="T20" s="110">
        <v>11</v>
      </c>
      <c r="U20" s="110">
        <v>3</v>
      </c>
      <c r="V20" s="110">
        <v>2</v>
      </c>
      <c r="W20" s="110">
        <v>0</v>
      </c>
      <c r="X20" s="124"/>
      <c r="Y20" s="168"/>
      <c r="Z20" s="168"/>
    </row>
    <row r="21" spans="1:26" s="107" customFormat="1" ht="6" customHeight="1" x14ac:dyDescent="0.25">
      <c r="A21" s="117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24"/>
      <c r="Y21" s="169"/>
      <c r="Z21" s="169"/>
    </row>
    <row r="22" spans="1:26" s="109" customFormat="1" ht="10.5" customHeight="1" x14ac:dyDescent="0.25">
      <c r="A22" s="116" t="s">
        <v>43</v>
      </c>
      <c r="B22" s="110">
        <f t="shared" ref="B22:V22" si="2">B20+B18</f>
        <v>9944027</v>
      </c>
      <c r="C22" s="110">
        <f t="shared" si="2"/>
        <v>10111620</v>
      </c>
      <c r="D22" s="110">
        <f t="shared" si="2"/>
        <v>10411022</v>
      </c>
      <c r="E22" s="110">
        <f t="shared" si="2"/>
        <v>10747404</v>
      </c>
      <c r="F22" s="110">
        <f t="shared" si="2"/>
        <v>11062178</v>
      </c>
      <c r="G22" s="110">
        <f t="shared" si="2"/>
        <v>11448669</v>
      </c>
      <c r="H22" s="110">
        <f t="shared" si="2"/>
        <v>11852852</v>
      </c>
      <c r="I22" s="110">
        <f t="shared" si="2"/>
        <v>12240271</v>
      </c>
      <c r="J22" s="110">
        <f t="shared" si="2"/>
        <v>12554521</v>
      </c>
      <c r="K22" s="110">
        <f t="shared" si="2"/>
        <v>12884836</v>
      </c>
      <c r="L22" s="110">
        <f t="shared" si="2"/>
        <v>13102069</v>
      </c>
      <c r="M22" s="110">
        <f t="shared" si="2"/>
        <v>13235074</v>
      </c>
      <c r="N22" s="110">
        <f t="shared" si="2"/>
        <v>13499081</v>
      </c>
      <c r="O22" s="110">
        <f t="shared" si="2"/>
        <v>13686740</v>
      </c>
      <c r="P22" s="110">
        <f t="shared" si="2"/>
        <v>13854832</v>
      </c>
      <c r="Q22" s="110">
        <f t="shared" si="2"/>
        <v>14024638</v>
      </c>
      <c r="R22" s="110">
        <f t="shared" si="2"/>
        <v>14139534</v>
      </c>
      <c r="S22" s="110">
        <f t="shared" si="2"/>
        <v>14352420</v>
      </c>
      <c r="T22" s="110">
        <f t="shared" si="2"/>
        <v>14541742</v>
      </c>
      <c r="U22" s="110">
        <f t="shared" si="2"/>
        <v>14750688</v>
      </c>
      <c r="V22" s="110">
        <f t="shared" si="2"/>
        <v>14884558</v>
      </c>
      <c r="W22" s="110">
        <v>15049171</v>
      </c>
      <c r="X22" s="124"/>
      <c r="Y22" s="170"/>
      <c r="Z22" s="170"/>
    </row>
    <row r="23" spans="1:26" s="107" customFormat="1" ht="6" customHeight="1" x14ac:dyDescent="0.25">
      <c r="A23" s="120"/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24"/>
      <c r="Y23" s="169"/>
      <c r="Z23" s="169"/>
    </row>
    <row r="24" spans="1:26" s="107" customFormat="1" ht="6" customHeight="1" x14ac:dyDescent="0.25">
      <c r="A24" s="123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</row>
    <row r="25" spans="1:26" s="107" customFormat="1" ht="38.25" customHeight="1" x14ac:dyDescent="0.25">
      <c r="A25" s="125" t="s">
        <v>60</v>
      </c>
      <c r="B25" s="126">
        <f>(SUM(B11:B16))/B18</f>
        <v>0.36026352860347099</v>
      </c>
      <c r="C25" s="126">
        <f t="shared" ref="C25:V25" si="3">(SUM(C11:C16))/C18</f>
        <v>0.36762987407289316</v>
      </c>
      <c r="D25" s="126">
        <f t="shared" si="3"/>
        <v>0.3748635820767644</v>
      </c>
      <c r="E25" s="126">
        <f t="shared" si="3"/>
        <v>0.37938365875594726</v>
      </c>
      <c r="F25" s="126">
        <f t="shared" si="3"/>
        <v>0.38473152572648694</v>
      </c>
      <c r="G25" s="126">
        <f t="shared" si="3"/>
        <v>0.38755084116941352</v>
      </c>
      <c r="H25" s="126">
        <f t="shared" si="3"/>
        <v>0.389395003454028</v>
      </c>
      <c r="I25" s="126">
        <f t="shared" si="3"/>
        <v>0.389269513364294</v>
      </c>
      <c r="J25" s="126">
        <f t="shared" si="3"/>
        <v>0.39278138467019785</v>
      </c>
      <c r="K25" s="126">
        <f t="shared" si="3"/>
        <v>0.3941916333063688</v>
      </c>
      <c r="L25" s="126">
        <f t="shared" si="3"/>
        <v>0.39869168605166794</v>
      </c>
      <c r="M25" s="126">
        <f t="shared" si="3"/>
        <v>0.40374054859122704</v>
      </c>
      <c r="N25" s="126">
        <f t="shared" si="3"/>
        <v>0.40465937731798601</v>
      </c>
      <c r="O25" s="126">
        <f t="shared" si="3"/>
        <v>0.40649420562583127</v>
      </c>
      <c r="P25" s="126">
        <f t="shared" si="3"/>
        <v>0.40732134569677148</v>
      </c>
      <c r="Q25" s="126">
        <f t="shared" si="3"/>
        <v>0.40657391890397415</v>
      </c>
      <c r="R25" s="126">
        <f t="shared" si="3"/>
        <v>0.40674354996058565</v>
      </c>
      <c r="S25" s="126">
        <f t="shared" si="3"/>
        <v>0.40945073467811116</v>
      </c>
      <c r="T25" s="126">
        <f t="shared" si="3"/>
        <v>0.41365687482459962</v>
      </c>
      <c r="U25" s="126">
        <f t="shared" si="3"/>
        <v>0.41348296706220761</v>
      </c>
      <c r="V25" s="126">
        <f t="shared" si="3"/>
        <v>0.42392524170690749</v>
      </c>
      <c r="W25" s="126">
        <f>(SUM(W11:W16))/W18</f>
        <v>0.43466055372751095</v>
      </c>
      <c r="X25" s="127"/>
    </row>
    <row r="26" spans="1:26" s="107" customFormat="1" ht="38.25" customHeight="1" x14ac:dyDescent="0.25">
      <c r="A26" s="125" t="s">
        <v>61</v>
      </c>
      <c r="B26" s="126">
        <f>(SUM(B13:B16))/B18</f>
        <v>8.7379705968482602E-2</v>
      </c>
      <c r="C26" s="126">
        <f t="shared" ref="C26:V26" si="4">(SUM(C13:C16))/C18</f>
        <v>8.3446932640687435E-2</v>
      </c>
      <c r="D26" s="126">
        <f t="shared" si="4"/>
        <v>8.0703316158586544E-2</v>
      </c>
      <c r="E26" s="126">
        <f t="shared" si="4"/>
        <v>8.0333324711059223E-2</v>
      </c>
      <c r="F26" s="126">
        <f t="shared" si="4"/>
        <v>8.7024752895913451E-2</v>
      </c>
      <c r="G26" s="126">
        <f t="shared" si="4"/>
        <v>9.2611745756812275E-2</v>
      </c>
      <c r="H26" s="126">
        <f t="shared" si="4"/>
        <v>9.7018787415121516E-2</v>
      </c>
      <c r="I26" s="126">
        <f t="shared" si="4"/>
        <v>0.10043075047803295</v>
      </c>
      <c r="J26" s="126">
        <f t="shared" si="4"/>
        <v>0.10446593985764323</v>
      </c>
      <c r="K26" s="126">
        <f t="shared" si="4"/>
        <v>0.10841984917608906</v>
      </c>
      <c r="L26" s="126">
        <f t="shared" si="4"/>
        <v>0.11296839411591496</v>
      </c>
      <c r="M26" s="126">
        <f t="shared" si="4"/>
        <v>0.11719353982723468</v>
      </c>
      <c r="N26" s="126">
        <f t="shared" si="4"/>
        <v>0.12069250466902984</v>
      </c>
      <c r="O26" s="126">
        <f t="shared" si="4"/>
        <v>0.1243971165050161</v>
      </c>
      <c r="P26" s="126">
        <f t="shared" si="4"/>
        <v>0.12891576439407773</v>
      </c>
      <c r="Q26" s="126">
        <f t="shared" si="4"/>
        <v>0.1331033047353182</v>
      </c>
      <c r="R26" s="126">
        <f t="shared" si="4"/>
        <v>0.1365759361381704</v>
      </c>
      <c r="S26" s="126">
        <f t="shared" si="4"/>
        <v>0.13907624420933407</v>
      </c>
      <c r="T26" s="126">
        <f t="shared" si="4"/>
        <v>0.14224262572316873</v>
      </c>
      <c r="U26" s="126">
        <f t="shared" si="4"/>
        <v>0.14349774264720588</v>
      </c>
      <c r="V26" s="126">
        <f t="shared" si="4"/>
        <v>0.14436520645963508</v>
      </c>
      <c r="W26" s="126">
        <f>(SUM(W13:W16))/W18</f>
        <v>0.14416674513167535</v>
      </c>
      <c r="X26" s="127"/>
    </row>
    <row r="27" spans="1:26" s="107" customFormat="1" ht="38.25" customHeight="1" x14ac:dyDescent="0.25">
      <c r="A27" s="125" t="s">
        <v>62</v>
      </c>
      <c r="B27" s="126">
        <f>(SUM(B15:B16))/B18</f>
        <v>6.2308124885357636E-3</v>
      </c>
      <c r="C27" s="126">
        <f t="shared" ref="C27:V27" si="5">(SUM(C15:C16))/C18</f>
        <v>6.5022582065445067E-3</v>
      </c>
      <c r="D27" s="126">
        <f t="shared" si="5"/>
        <v>6.7777207655502023E-3</v>
      </c>
      <c r="E27" s="126">
        <f t="shared" si="5"/>
        <v>7.2254036759545927E-3</v>
      </c>
      <c r="F27" s="126">
        <f t="shared" si="5"/>
        <v>7.5412171605132462E-3</v>
      </c>
      <c r="G27" s="126">
        <f t="shared" si="5"/>
        <v>7.8459066553290806E-3</v>
      </c>
      <c r="H27" s="126">
        <f t="shared" si="5"/>
        <v>8.3126153522180522E-3</v>
      </c>
      <c r="I27" s="126">
        <f t="shared" si="5"/>
        <v>8.4933618675739463E-3</v>
      </c>
      <c r="J27" s="126">
        <f t="shared" si="5"/>
        <v>8.9488935174148136E-3</v>
      </c>
      <c r="K27" s="126">
        <f t="shared" si="5"/>
        <v>8.399647119825512E-3</v>
      </c>
      <c r="L27" s="126">
        <f t="shared" si="5"/>
        <v>7.7349704099830456E-3</v>
      </c>
      <c r="M27" s="126">
        <f t="shared" si="5"/>
        <v>7.3004558194807367E-3</v>
      </c>
      <c r="N27" s="126">
        <f t="shared" si="5"/>
        <v>7.2145780257094998E-3</v>
      </c>
      <c r="O27" s="126">
        <f t="shared" si="5"/>
        <v>7.5123893782032868E-3</v>
      </c>
      <c r="P27" s="126">
        <f t="shared" si="5"/>
        <v>9.1238939777680411E-3</v>
      </c>
      <c r="Q27" s="126">
        <f t="shared" si="5"/>
        <v>1.0518492712073108E-2</v>
      </c>
      <c r="R27" s="126">
        <f t="shared" si="5"/>
        <v>1.1501658542160466E-2</v>
      </c>
      <c r="S27" s="126">
        <f t="shared" si="5"/>
        <v>1.2218507166184238E-2</v>
      </c>
      <c r="T27" s="126">
        <f t="shared" si="5"/>
        <v>1.292452734822285E-2</v>
      </c>
      <c r="U27" s="126">
        <f t="shared" si="5"/>
        <v>1.3576657626408537E-2</v>
      </c>
      <c r="V27" s="126">
        <f t="shared" si="5"/>
        <v>1.3991750912825347E-2</v>
      </c>
      <c r="W27" s="126">
        <f>(SUM(W15:W16))/W18</f>
        <v>1.4111740772963507E-2</v>
      </c>
      <c r="X27" s="127"/>
    </row>
    <row r="28" spans="1:26" s="107" customFormat="1" ht="17.25" customHeight="1" x14ac:dyDescent="0.2">
      <c r="A28" s="192" t="s">
        <v>154</v>
      </c>
      <c r="B28" s="193"/>
      <c r="C28" s="193"/>
      <c r="D28" s="193"/>
      <c r="E28" s="193"/>
      <c r="F28" s="193"/>
      <c r="G28" s="193"/>
      <c r="H28" s="193"/>
      <c r="I28" s="193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</row>
    <row r="29" spans="1:26" s="107" customFormat="1" ht="15" customHeight="1" x14ac:dyDescent="0.25">
      <c r="A29" s="256" t="s">
        <v>156</v>
      </c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127"/>
      <c r="O29" s="127"/>
      <c r="P29" s="127"/>
      <c r="Q29" s="127"/>
      <c r="R29" s="127"/>
      <c r="S29" s="127"/>
      <c r="T29" s="127"/>
      <c r="U29" s="127"/>
      <c r="V29" s="128"/>
    </row>
    <row r="30" spans="1:26" ht="10.5" customHeight="1" x14ac:dyDescent="0.2">
      <c r="A30" s="192" t="s">
        <v>136</v>
      </c>
      <c r="B30" s="193"/>
      <c r="C30" s="193"/>
      <c r="D30" s="193"/>
      <c r="E30" s="193"/>
      <c r="F30" s="193"/>
      <c r="G30" s="193"/>
      <c r="H30" s="193"/>
      <c r="I30" s="193"/>
      <c r="J30" s="106"/>
    </row>
    <row r="34" spans="1:19" ht="15.75" customHeight="1" x14ac:dyDescent="0.2">
      <c r="A34" s="277" t="s">
        <v>113</v>
      </c>
      <c r="B34" s="277"/>
      <c r="C34" s="277"/>
      <c r="D34" s="277"/>
      <c r="E34" s="277"/>
      <c r="F34" s="277"/>
      <c r="G34" s="277"/>
      <c r="H34" s="277"/>
      <c r="I34" s="277"/>
      <c r="K34" s="277"/>
      <c r="L34" s="277"/>
      <c r="M34" s="277"/>
      <c r="N34" s="277"/>
      <c r="O34" s="277"/>
      <c r="P34" s="277"/>
      <c r="Q34" s="277"/>
      <c r="R34" s="277"/>
      <c r="S34" s="277"/>
    </row>
    <row r="35" spans="1:19" ht="16.5" customHeight="1" x14ac:dyDescent="0.2">
      <c r="A35" s="277"/>
      <c r="B35" s="277"/>
      <c r="C35" s="277"/>
      <c r="D35" s="277"/>
      <c r="E35" s="277"/>
      <c r="F35" s="277"/>
      <c r="G35" s="277"/>
      <c r="H35" s="277"/>
      <c r="I35" s="277"/>
      <c r="K35" s="277"/>
      <c r="L35" s="277"/>
      <c r="M35" s="277"/>
      <c r="N35" s="277"/>
      <c r="O35" s="277"/>
      <c r="P35" s="277"/>
      <c r="Q35" s="277"/>
      <c r="R35" s="277"/>
      <c r="S35" s="277"/>
    </row>
    <row r="41" spans="1:19" ht="6" customHeight="1" x14ac:dyDescent="0.2"/>
    <row r="47" spans="1:19" ht="6" customHeight="1" x14ac:dyDescent="0.2"/>
    <row r="53" spans="1:19" ht="6" customHeight="1" x14ac:dyDescent="0.2"/>
    <row r="59" spans="1:19" ht="6" customHeight="1" x14ac:dyDescent="0.2"/>
    <row r="64" spans="1:19" ht="12" x14ac:dyDescent="0.2">
      <c r="A64" s="192" t="s">
        <v>154</v>
      </c>
      <c r="B64" s="193"/>
      <c r="C64" s="193"/>
      <c r="D64" s="193"/>
      <c r="E64" s="193"/>
      <c r="F64" s="193"/>
      <c r="G64" s="193"/>
      <c r="H64" s="193"/>
      <c r="I64" s="193"/>
      <c r="K64" s="192"/>
      <c r="L64" s="193"/>
      <c r="M64" s="193"/>
      <c r="N64" s="193"/>
      <c r="O64" s="193"/>
      <c r="P64" s="193"/>
      <c r="Q64" s="193"/>
      <c r="R64" s="193"/>
      <c r="S64" s="193"/>
    </row>
    <row r="65" spans="1:19" ht="26.25" customHeight="1" x14ac:dyDescent="0.2">
      <c r="A65" s="256" t="s">
        <v>156</v>
      </c>
      <c r="B65" s="256"/>
      <c r="C65" s="256"/>
      <c r="D65" s="256"/>
      <c r="E65" s="256"/>
      <c r="F65" s="256"/>
      <c r="G65" s="256"/>
      <c r="H65" s="256"/>
      <c r="I65" s="256"/>
      <c r="K65" s="256"/>
      <c r="L65" s="256"/>
      <c r="M65" s="256"/>
      <c r="N65" s="256"/>
      <c r="O65" s="256"/>
      <c r="P65" s="256"/>
      <c r="Q65" s="256"/>
      <c r="R65" s="256"/>
      <c r="S65" s="256"/>
    </row>
    <row r="66" spans="1:19" ht="12" x14ac:dyDescent="0.2">
      <c r="A66" s="192" t="s">
        <v>136</v>
      </c>
      <c r="B66" s="193"/>
      <c r="C66" s="193"/>
      <c r="D66" s="193"/>
      <c r="E66" s="193"/>
      <c r="F66" s="193"/>
      <c r="G66" s="193"/>
      <c r="H66" s="193"/>
      <c r="I66" s="193"/>
      <c r="K66" s="192"/>
      <c r="L66" s="193"/>
      <c r="M66" s="193"/>
      <c r="N66" s="193"/>
      <c r="O66" s="193"/>
      <c r="P66" s="193"/>
      <c r="Q66" s="193"/>
      <c r="R66" s="193"/>
      <c r="S66" s="193"/>
    </row>
    <row r="70" spans="1:19" ht="6" customHeight="1" x14ac:dyDescent="0.2"/>
    <row r="76" spans="1:19" ht="6" customHeight="1" x14ac:dyDescent="0.2"/>
    <row r="82" spans="2:4" ht="6" customHeight="1" x14ac:dyDescent="0.2"/>
    <row r="84" spans="2:4" ht="6" customHeight="1" x14ac:dyDescent="0.2"/>
    <row r="86" spans="2:4" ht="6" customHeight="1" x14ac:dyDescent="0.2"/>
    <row r="89" spans="2:4" ht="6" customHeight="1" x14ac:dyDescent="0.2"/>
    <row r="92" spans="2:4" ht="6" customHeight="1" x14ac:dyDescent="0.2"/>
    <row r="95" spans="2:4" s="131" customFormat="1" x14ac:dyDescent="0.2"/>
    <row r="96" spans="2:4" s="131" customFormat="1" x14ac:dyDescent="0.2">
      <c r="B96" s="132"/>
      <c r="C96" s="132"/>
      <c r="D96" s="133"/>
    </row>
    <row r="97" spans="1:7" s="131" customFormat="1" x14ac:dyDescent="0.2">
      <c r="A97" s="134"/>
      <c r="B97" s="124"/>
      <c r="C97" s="124"/>
      <c r="D97" s="135"/>
    </row>
    <row r="98" spans="1:7" s="131" customFormat="1" x14ac:dyDescent="0.2">
      <c r="A98" s="134"/>
      <c r="B98" s="124"/>
      <c r="C98" s="124"/>
      <c r="D98" s="136"/>
    </row>
    <row r="99" spans="1:7" s="131" customFormat="1" x14ac:dyDescent="0.2">
      <c r="A99" s="134"/>
      <c r="B99" s="124"/>
      <c r="C99" s="124"/>
      <c r="D99" s="136"/>
      <c r="G99" s="137"/>
    </row>
    <row r="100" spans="1:7" s="131" customFormat="1" x14ac:dyDescent="0.2">
      <c r="A100" s="134"/>
      <c r="B100" s="124"/>
      <c r="C100" s="138"/>
      <c r="D100" s="136"/>
      <c r="F100" s="139"/>
      <c r="G100" s="137"/>
    </row>
    <row r="101" spans="1:7" s="131" customFormat="1" x14ac:dyDescent="0.2">
      <c r="A101" s="140"/>
      <c r="B101" s="124"/>
      <c r="C101" s="138"/>
      <c r="D101" s="136"/>
      <c r="F101" s="139"/>
      <c r="G101" s="137"/>
    </row>
    <row r="102" spans="1:7" s="131" customFormat="1" x14ac:dyDescent="0.2">
      <c r="A102" s="134"/>
      <c r="B102" s="124"/>
      <c r="C102" s="138"/>
      <c r="D102" s="136"/>
      <c r="G102" s="137"/>
    </row>
    <row r="103" spans="1:7" s="131" customFormat="1" x14ac:dyDescent="0.2">
      <c r="A103" s="134"/>
      <c r="B103" s="124"/>
      <c r="C103" s="124"/>
      <c r="D103" s="136"/>
      <c r="G103" s="137"/>
    </row>
    <row r="104" spans="1:7" s="131" customFormat="1" x14ac:dyDescent="0.2">
      <c r="A104" s="134"/>
      <c r="B104" s="124"/>
      <c r="C104" s="124"/>
      <c r="D104" s="136"/>
    </row>
    <row r="105" spans="1:7" s="131" customFormat="1" x14ac:dyDescent="0.2">
      <c r="A105" s="134"/>
      <c r="B105" s="124"/>
      <c r="C105" s="124"/>
      <c r="D105" s="136"/>
      <c r="E105" s="139"/>
      <c r="F105" s="139"/>
    </row>
    <row r="106" spans="1:7" s="131" customFormat="1" x14ac:dyDescent="0.2">
      <c r="A106" s="134"/>
      <c r="B106" s="124"/>
      <c r="C106" s="124"/>
      <c r="D106" s="136"/>
      <c r="E106" s="135"/>
      <c r="F106" s="135"/>
    </row>
    <row r="107" spans="1:7" s="131" customFormat="1" x14ac:dyDescent="0.2">
      <c r="A107" s="134"/>
      <c r="B107" s="124"/>
      <c r="C107" s="124"/>
      <c r="D107" s="136"/>
    </row>
    <row r="108" spans="1:7" s="131" customFormat="1" x14ac:dyDescent="0.2">
      <c r="B108" s="139"/>
      <c r="C108" s="139"/>
      <c r="F108" s="139"/>
    </row>
    <row r="109" spans="1:7" s="131" customFormat="1" x14ac:dyDescent="0.2"/>
    <row r="110" spans="1:7" s="131" customFormat="1" x14ac:dyDescent="0.2"/>
    <row r="111" spans="1:7" x14ac:dyDescent="0.2">
      <c r="B111" s="105"/>
    </row>
  </sheetData>
  <mergeCells count="6">
    <mergeCell ref="Y2:Z2"/>
    <mergeCell ref="A29:M29"/>
    <mergeCell ref="A34:I35"/>
    <mergeCell ref="K34:S35"/>
    <mergeCell ref="A65:I65"/>
    <mergeCell ref="K65:S65"/>
  </mergeCells>
  <printOptions horizontalCentered="1" verticalCentered="1" gridLinesSet="0"/>
  <pageMargins left="0" right="0" top="0.78740157480314965" bottom="0.39370078740157483" header="0.51181102362204722" footer="0.51181102362204722"/>
  <pageSetup paperSize="9" scale="140" orientation="landscape" verticalDpi="4294967292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95FB9-C0DE-48CF-A48B-469B25878C94}">
  <dimension ref="A1:Z105"/>
  <sheetViews>
    <sheetView showGridLines="0" zoomScaleNormal="100" workbookViewId="0">
      <selection activeCell="L28" sqref="L28"/>
    </sheetView>
  </sheetViews>
  <sheetFormatPr baseColWidth="10" defaultColWidth="11.42578125" defaultRowHeight="11.25" x14ac:dyDescent="0.2"/>
  <cols>
    <col min="1" max="1" width="12.28515625" style="104" customWidth="1"/>
    <col min="2" max="2" width="11" style="104" customWidth="1"/>
    <col min="3" max="3" width="10.140625" style="104" customWidth="1"/>
    <col min="4" max="4" width="10.5703125" style="104" customWidth="1"/>
    <col min="5" max="16384" width="11.42578125" style="104"/>
  </cols>
  <sheetData>
    <row r="1" spans="1:26" ht="20.100000000000001" customHeight="1" x14ac:dyDescent="0.2">
      <c r="A1" s="109" t="s">
        <v>59</v>
      </c>
      <c r="B1" s="114"/>
      <c r="C1" s="114"/>
      <c r="D1" s="114"/>
    </row>
    <row r="2" spans="1:26" s="107" customFormat="1" ht="33" customHeight="1" x14ac:dyDescent="0.25">
      <c r="A2" s="122" t="s">
        <v>58</v>
      </c>
      <c r="B2" s="121">
        <v>2001</v>
      </c>
      <c r="C2" s="121">
        <v>2002</v>
      </c>
      <c r="D2" s="121">
        <v>2003</v>
      </c>
      <c r="E2" s="121">
        <v>2004</v>
      </c>
      <c r="F2" s="121">
        <v>2005</v>
      </c>
      <c r="G2" s="121">
        <v>2006</v>
      </c>
      <c r="H2" s="121">
        <v>2007</v>
      </c>
      <c r="I2" s="121">
        <v>2008</v>
      </c>
      <c r="J2" s="121">
        <v>2009</v>
      </c>
      <c r="K2" s="121">
        <v>2010</v>
      </c>
      <c r="L2" s="121">
        <v>2011</v>
      </c>
      <c r="M2" s="121">
        <v>2012</v>
      </c>
      <c r="N2" s="121">
        <v>2013</v>
      </c>
      <c r="O2" s="121">
        <v>2014</v>
      </c>
      <c r="P2" s="121">
        <v>2015</v>
      </c>
      <c r="Q2" s="121">
        <v>2016</v>
      </c>
      <c r="R2" s="121">
        <v>2017</v>
      </c>
      <c r="S2" s="121">
        <v>2018</v>
      </c>
      <c r="T2" s="121">
        <v>2019</v>
      </c>
      <c r="U2" s="121" t="s">
        <v>114</v>
      </c>
      <c r="V2" s="121">
        <v>2021</v>
      </c>
      <c r="W2" s="121">
        <v>2022</v>
      </c>
      <c r="X2" s="132"/>
      <c r="Y2" s="275" t="s">
        <v>127</v>
      </c>
      <c r="Z2" s="276"/>
    </row>
    <row r="3" spans="1:26" s="107" customFormat="1" ht="15" customHeight="1" x14ac:dyDescent="0.2">
      <c r="A3" s="115" t="s">
        <v>2</v>
      </c>
      <c r="B3" s="113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24"/>
      <c r="Y3" s="166"/>
      <c r="Z3" s="161"/>
    </row>
    <row r="4" spans="1:26" s="107" customFormat="1" ht="10.5" customHeight="1" x14ac:dyDescent="0.2">
      <c r="A4" s="116" t="s">
        <v>57</v>
      </c>
      <c r="B4" s="111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24"/>
      <c r="Y4" s="167"/>
      <c r="Z4" s="162"/>
    </row>
    <row r="5" spans="1:26" s="107" customFormat="1" ht="5.0999999999999996" customHeight="1" x14ac:dyDescent="0.2">
      <c r="A5" s="116"/>
      <c r="B5" s="111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24"/>
      <c r="Y5" s="167"/>
      <c r="Z5" s="162"/>
    </row>
    <row r="6" spans="1:26" s="107" customFormat="1" ht="9.6" customHeight="1" x14ac:dyDescent="0.25">
      <c r="A6" s="117" t="s">
        <v>157</v>
      </c>
      <c r="B6" s="110">
        <v>1778096</v>
      </c>
      <c r="C6" s="110">
        <v>1768842</v>
      </c>
      <c r="D6" s="110">
        <v>1794125</v>
      </c>
      <c r="E6" s="110">
        <v>1923049</v>
      </c>
      <c r="F6" s="110">
        <v>2081168</v>
      </c>
      <c r="G6" s="110">
        <v>2321180</v>
      </c>
      <c r="H6" s="110">
        <v>2556903</v>
      </c>
      <c r="I6" s="110">
        <v>2761261</v>
      </c>
      <c r="J6" s="110">
        <v>2862922</v>
      </c>
      <c r="K6" s="110">
        <v>2989907</v>
      </c>
      <c r="L6" s="110">
        <v>2861380</v>
      </c>
      <c r="M6" s="110">
        <v>2646322</v>
      </c>
      <c r="N6" s="110">
        <v>2547183</v>
      </c>
      <c r="O6" s="110">
        <v>2402080</v>
      </c>
      <c r="P6" s="110">
        <v>2232531</v>
      </c>
      <c r="Q6" s="110">
        <v>2120850</v>
      </c>
      <c r="R6" s="110">
        <v>2023212</v>
      </c>
      <c r="S6" s="110">
        <v>1941638</v>
      </c>
      <c r="T6" s="110">
        <v>1843697</v>
      </c>
      <c r="U6" s="110">
        <v>1843002</v>
      </c>
      <c r="V6" s="110">
        <v>1799124</v>
      </c>
      <c r="W6" s="110">
        <v>1780579</v>
      </c>
      <c r="X6" s="124"/>
      <c r="Y6" s="117" t="str">
        <f>A6</f>
        <v>51 à 64 ans</v>
      </c>
      <c r="Z6" s="164">
        <f t="shared" ref="Z6:Z9" si="0">W6/C6-1</f>
        <v>6.6354145819693677E-3</v>
      </c>
    </row>
    <row r="7" spans="1:26" s="107" customFormat="1" ht="9.6" customHeight="1" x14ac:dyDescent="0.25">
      <c r="A7" s="117" t="s">
        <v>160</v>
      </c>
      <c r="B7" s="110">
        <v>4583423</v>
      </c>
      <c r="C7" s="110">
        <v>4625409</v>
      </c>
      <c r="D7" s="110">
        <v>4714184</v>
      </c>
      <c r="E7" s="110">
        <v>4746937</v>
      </c>
      <c r="F7" s="110">
        <v>4725018</v>
      </c>
      <c r="G7" s="110">
        <v>4690533</v>
      </c>
      <c r="H7" s="110">
        <v>4680493</v>
      </c>
      <c r="I7" s="110">
        <v>4714242</v>
      </c>
      <c r="J7" s="110">
        <v>4760412</v>
      </c>
      <c r="K7" s="110">
        <v>4815829</v>
      </c>
      <c r="L7" s="110">
        <v>5016994</v>
      </c>
      <c r="M7" s="110">
        <v>5245210</v>
      </c>
      <c r="N7" s="110">
        <v>5489354</v>
      </c>
      <c r="O7" s="110">
        <v>5721070</v>
      </c>
      <c r="P7" s="110">
        <v>5978931</v>
      </c>
      <c r="Q7" s="110">
        <v>6201733</v>
      </c>
      <c r="R7" s="110">
        <v>6365153</v>
      </c>
      <c r="S7" s="110">
        <v>6534166</v>
      </c>
      <c r="T7" s="110">
        <v>6682747</v>
      </c>
      <c r="U7" s="110">
        <v>6808526</v>
      </c>
      <c r="V7" s="110">
        <v>6775493</v>
      </c>
      <c r="W7" s="110">
        <v>6727311</v>
      </c>
      <c r="X7" s="124"/>
      <c r="Y7" s="117" t="str">
        <f t="shared" ref="Y7:Y9" si="1">A7</f>
        <v>65 à 74 ans</v>
      </c>
      <c r="Z7" s="164">
        <f t="shared" si="0"/>
        <v>0.45442511137933961</v>
      </c>
    </row>
    <row r="8" spans="1:26" s="107" customFormat="1" ht="9.6" customHeight="1" x14ac:dyDescent="0.25">
      <c r="A8" s="117" t="s">
        <v>28</v>
      </c>
      <c r="B8" s="110">
        <v>2713548</v>
      </c>
      <c r="C8" s="110">
        <v>2873534</v>
      </c>
      <c r="D8" s="110">
        <v>3062509</v>
      </c>
      <c r="E8" s="110">
        <v>3214001</v>
      </c>
      <c r="F8" s="110">
        <v>3293274</v>
      </c>
      <c r="G8" s="110">
        <v>3376653</v>
      </c>
      <c r="H8" s="110">
        <v>3465485</v>
      </c>
      <c r="I8" s="110">
        <v>3535463</v>
      </c>
      <c r="J8" s="110">
        <v>3619660</v>
      </c>
      <c r="K8" s="110">
        <v>3682120</v>
      </c>
      <c r="L8" s="110">
        <v>3743562</v>
      </c>
      <c r="M8" s="110">
        <v>3792468</v>
      </c>
      <c r="N8" s="110">
        <v>3833285</v>
      </c>
      <c r="O8" s="110">
        <v>3860985</v>
      </c>
      <c r="P8" s="110">
        <v>3857262</v>
      </c>
      <c r="Q8" s="110">
        <v>3835325</v>
      </c>
      <c r="R8" s="110">
        <v>3820042</v>
      </c>
      <c r="S8" s="110">
        <v>3880525</v>
      </c>
      <c r="T8" s="110">
        <v>3946833</v>
      </c>
      <c r="U8" s="110">
        <v>3982467</v>
      </c>
      <c r="V8" s="110">
        <v>4161127</v>
      </c>
      <c r="W8" s="110">
        <v>4371691</v>
      </c>
      <c r="X8" s="124"/>
      <c r="Y8" s="117" t="str">
        <f t="shared" si="1"/>
        <v>75 à 84 ans</v>
      </c>
      <c r="Z8" s="164">
        <f t="shared" si="0"/>
        <v>0.52136393722851371</v>
      </c>
    </row>
    <row r="9" spans="1:26" s="107" customFormat="1" ht="9.6" customHeight="1" x14ac:dyDescent="0.25">
      <c r="A9" s="117" t="s">
        <v>158</v>
      </c>
      <c r="B9" s="110">
        <v>868901</v>
      </c>
      <c r="C9" s="110">
        <v>843779</v>
      </c>
      <c r="D9" s="110">
        <v>840204</v>
      </c>
      <c r="E9" s="110">
        <v>863371</v>
      </c>
      <c r="F9" s="110">
        <v>962680</v>
      </c>
      <c r="G9" s="110">
        <v>1060279</v>
      </c>
      <c r="H9" s="110">
        <v>1149947</v>
      </c>
      <c r="I9" s="110">
        <v>1229299</v>
      </c>
      <c r="J9" s="110">
        <v>1311519</v>
      </c>
      <c r="K9" s="110">
        <v>1396971</v>
      </c>
      <c r="L9" s="110">
        <v>1480118</v>
      </c>
      <c r="M9" s="110">
        <v>1551064</v>
      </c>
      <c r="N9" s="110">
        <v>1629235</v>
      </c>
      <c r="O9" s="110">
        <v>1702589</v>
      </c>
      <c r="P9" s="110">
        <v>1786106</v>
      </c>
      <c r="Q9" s="110">
        <v>1866725</v>
      </c>
      <c r="R9" s="110">
        <v>1931119</v>
      </c>
      <c r="S9" s="110">
        <v>1996079</v>
      </c>
      <c r="T9" s="110">
        <v>2068454</v>
      </c>
      <c r="U9" s="110">
        <v>2116690</v>
      </c>
      <c r="V9" s="110">
        <v>2148812</v>
      </c>
      <c r="W9" s="110">
        <v>2169590</v>
      </c>
      <c r="X9" s="124"/>
      <c r="Y9" s="117" t="str">
        <f t="shared" si="1"/>
        <v>85 ans et plus</v>
      </c>
      <c r="Z9" s="164">
        <f t="shared" si="0"/>
        <v>1.5712775501642016</v>
      </c>
    </row>
    <row r="10" spans="1:26" s="107" customFormat="1" ht="6" customHeight="1" x14ac:dyDescent="0.25">
      <c r="A10" s="119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24"/>
      <c r="Y10" s="167"/>
      <c r="Z10" s="163"/>
    </row>
    <row r="11" spans="1:26" s="107" customFormat="1" ht="9.6" customHeight="1" x14ac:dyDescent="0.25">
      <c r="A11" s="117" t="s">
        <v>45</v>
      </c>
      <c r="B11" s="110">
        <f t="shared" ref="B11:V11" si="2">SUM(B6:B9)</f>
        <v>9943968</v>
      </c>
      <c r="C11" s="110">
        <f t="shared" si="2"/>
        <v>10111564</v>
      </c>
      <c r="D11" s="110">
        <f t="shared" si="2"/>
        <v>10411022</v>
      </c>
      <c r="E11" s="110">
        <f t="shared" si="2"/>
        <v>10747358</v>
      </c>
      <c r="F11" s="110">
        <f t="shared" si="2"/>
        <v>11062140</v>
      </c>
      <c r="G11" s="110">
        <f t="shared" si="2"/>
        <v>11448645</v>
      </c>
      <c r="H11" s="110">
        <f t="shared" si="2"/>
        <v>11852828</v>
      </c>
      <c r="I11" s="110">
        <f t="shared" si="2"/>
        <v>12240265</v>
      </c>
      <c r="J11" s="110">
        <f t="shared" si="2"/>
        <v>12554513</v>
      </c>
      <c r="K11" s="110">
        <f t="shared" si="2"/>
        <v>12884827</v>
      </c>
      <c r="L11" s="110">
        <f t="shared" si="2"/>
        <v>13102054</v>
      </c>
      <c r="M11" s="110">
        <f t="shared" si="2"/>
        <v>13235064</v>
      </c>
      <c r="N11" s="110">
        <f t="shared" si="2"/>
        <v>13499057</v>
      </c>
      <c r="O11" s="110">
        <f t="shared" si="2"/>
        <v>13686724</v>
      </c>
      <c r="P11" s="110">
        <f t="shared" si="2"/>
        <v>13854830</v>
      </c>
      <c r="Q11" s="110">
        <f t="shared" si="2"/>
        <v>14024633</v>
      </c>
      <c r="R11" s="110">
        <f t="shared" si="2"/>
        <v>14139526</v>
      </c>
      <c r="S11" s="110">
        <f t="shared" si="2"/>
        <v>14352408</v>
      </c>
      <c r="T11" s="110">
        <f t="shared" si="2"/>
        <v>14541731</v>
      </c>
      <c r="U11" s="110">
        <f t="shared" si="2"/>
        <v>14750685</v>
      </c>
      <c r="V11" s="110">
        <f t="shared" si="2"/>
        <v>14884556</v>
      </c>
      <c r="W11" s="110">
        <v>15049171</v>
      </c>
      <c r="X11" s="124"/>
      <c r="Y11" s="116" t="s">
        <v>43</v>
      </c>
      <c r="Z11" s="164">
        <f>W11/C11-1</f>
        <v>0.48831288611732071</v>
      </c>
    </row>
    <row r="12" spans="1:26" s="107" customFormat="1" ht="6" customHeight="1" x14ac:dyDescent="0.25">
      <c r="A12" s="117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24"/>
      <c r="Y12" s="167"/>
      <c r="Z12" s="163"/>
    </row>
    <row r="13" spans="1:26" s="107" customFormat="1" ht="9.6" customHeight="1" x14ac:dyDescent="0.25">
      <c r="A13" s="117" t="s">
        <v>44</v>
      </c>
      <c r="B13" s="110">
        <v>59</v>
      </c>
      <c r="C13" s="110">
        <v>56</v>
      </c>
      <c r="D13" s="110"/>
      <c r="E13" s="110">
        <v>46</v>
      </c>
      <c r="F13" s="110">
        <v>38</v>
      </c>
      <c r="G13" s="110">
        <v>24</v>
      </c>
      <c r="H13" s="110">
        <v>24</v>
      </c>
      <c r="I13" s="110">
        <v>6</v>
      </c>
      <c r="J13" s="110">
        <v>8</v>
      </c>
      <c r="K13" s="110">
        <v>9</v>
      </c>
      <c r="L13" s="110">
        <v>15</v>
      </c>
      <c r="M13" s="110">
        <v>10</v>
      </c>
      <c r="N13" s="110">
        <v>24</v>
      </c>
      <c r="O13" s="110">
        <v>16</v>
      </c>
      <c r="P13" s="110">
        <v>2</v>
      </c>
      <c r="Q13" s="110">
        <v>5</v>
      </c>
      <c r="R13" s="110">
        <v>8</v>
      </c>
      <c r="S13" s="110">
        <v>12</v>
      </c>
      <c r="T13" s="110">
        <v>11</v>
      </c>
      <c r="U13" s="110">
        <v>3</v>
      </c>
      <c r="V13" s="110">
        <v>2</v>
      </c>
      <c r="W13" s="110">
        <v>0</v>
      </c>
      <c r="X13" s="124"/>
      <c r="Y13" s="168"/>
      <c r="Z13" s="168"/>
    </row>
    <row r="14" spans="1:26" s="107" customFormat="1" ht="6" customHeight="1" x14ac:dyDescent="0.25">
      <c r="A14" s="117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24"/>
      <c r="Y14" s="169"/>
      <c r="Z14" s="169"/>
    </row>
    <row r="15" spans="1:26" s="109" customFormat="1" ht="10.5" customHeight="1" x14ac:dyDescent="0.25">
      <c r="A15" s="116" t="s">
        <v>43</v>
      </c>
      <c r="B15" s="110">
        <f>B13+B11</f>
        <v>9944027</v>
      </c>
      <c r="C15" s="110">
        <f t="shared" ref="C15:V15" si="3">C13+C11</f>
        <v>10111620</v>
      </c>
      <c r="D15" s="110">
        <f t="shared" si="3"/>
        <v>10411022</v>
      </c>
      <c r="E15" s="110">
        <f t="shared" si="3"/>
        <v>10747404</v>
      </c>
      <c r="F15" s="110">
        <f t="shared" si="3"/>
        <v>11062178</v>
      </c>
      <c r="G15" s="110">
        <f t="shared" si="3"/>
        <v>11448669</v>
      </c>
      <c r="H15" s="110">
        <f t="shared" si="3"/>
        <v>11852852</v>
      </c>
      <c r="I15" s="110">
        <f t="shared" si="3"/>
        <v>12240271</v>
      </c>
      <c r="J15" s="110">
        <f t="shared" si="3"/>
        <v>12554521</v>
      </c>
      <c r="K15" s="110">
        <f t="shared" si="3"/>
        <v>12884836</v>
      </c>
      <c r="L15" s="110">
        <f t="shared" si="3"/>
        <v>13102069</v>
      </c>
      <c r="M15" s="110">
        <f t="shared" si="3"/>
        <v>13235074</v>
      </c>
      <c r="N15" s="110">
        <f t="shared" si="3"/>
        <v>13499081</v>
      </c>
      <c r="O15" s="110">
        <f t="shared" si="3"/>
        <v>13686740</v>
      </c>
      <c r="P15" s="110">
        <f t="shared" si="3"/>
        <v>13854832</v>
      </c>
      <c r="Q15" s="110">
        <f t="shared" si="3"/>
        <v>14024638</v>
      </c>
      <c r="R15" s="110">
        <f t="shared" si="3"/>
        <v>14139534</v>
      </c>
      <c r="S15" s="110">
        <f t="shared" si="3"/>
        <v>14352420</v>
      </c>
      <c r="T15" s="110">
        <f t="shared" si="3"/>
        <v>14541742</v>
      </c>
      <c r="U15" s="110">
        <f t="shared" si="3"/>
        <v>14750688</v>
      </c>
      <c r="V15" s="110">
        <f t="shared" si="3"/>
        <v>14884558</v>
      </c>
      <c r="W15" s="110">
        <v>15049171</v>
      </c>
      <c r="X15" s="124"/>
      <c r="Y15" s="170"/>
      <c r="Z15" s="170"/>
    </row>
    <row r="16" spans="1:26" s="107" customFormat="1" ht="6" customHeight="1" x14ac:dyDescent="0.25">
      <c r="A16" s="120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24"/>
      <c r="Y16" s="169"/>
      <c r="Z16" s="169"/>
    </row>
    <row r="17" spans="1:24" s="107" customFormat="1" ht="6" customHeight="1" x14ac:dyDescent="0.25">
      <c r="A17" s="123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</row>
    <row r="18" spans="1:24" s="107" customFormat="1" ht="38.25" customHeight="1" x14ac:dyDescent="0.25">
      <c r="A18" s="125" t="s">
        <v>159</v>
      </c>
      <c r="B18" s="126">
        <f>B6/B$11</f>
        <v>0.17881151669031919</v>
      </c>
      <c r="C18" s="126">
        <f t="shared" ref="C18:W21" si="4">C6/C$11</f>
        <v>0.17493258214060653</v>
      </c>
      <c r="D18" s="126">
        <f t="shared" si="4"/>
        <v>0.17232938322481692</v>
      </c>
      <c r="E18" s="126">
        <f t="shared" si="4"/>
        <v>0.17893225479229408</v>
      </c>
      <c r="F18" s="126">
        <f t="shared" si="4"/>
        <v>0.1881343031276046</v>
      </c>
      <c r="G18" s="126">
        <f t="shared" si="4"/>
        <v>0.20274713732498476</v>
      </c>
      <c r="H18" s="126">
        <f t="shared" si="4"/>
        <v>0.21572092331045384</v>
      </c>
      <c r="I18" s="126">
        <f t="shared" si="4"/>
        <v>0.22558833489307625</v>
      </c>
      <c r="J18" s="126">
        <f t="shared" si="4"/>
        <v>0.22803927161491649</v>
      </c>
      <c r="K18" s="126">
        <f t="shared" si="4"/>
        <v>0.23204867244240066</v>
      </c>
      <c r="L18" s="126">
        <f t="shared" si="4"/>
        <v>0.21839171171176672</v>
      </c>
      <c r="M18" s="126">
        <f t="shared" si="4"/>
        <v>0.19994780531473064</v>
      </c>
      <c r="N18" s="126">
        <f t="shared" si="4"/>
        <v>0.18869340280584043</v>
      </c>
      <c r="O18" s="126">
        <f t="shared" si="4"/>
        <v>0.17550437928024265</v>
      </c>
      <c r="P18" s="126">
        <f t="shared" si="4"/>
        <v>0.1611373795275727</v>
      </c>
      <c r="Q18" s="126">
        <f t="shared" si="4"/>
        <v>0.15122320847896698</v>
      </c>
      <c r="R18" s="126">
        <f t="shared" si="4"/>
        <v>0.14308909648032048</v>
      </c>
      <c r="S18" s="126">
        <f t="shared" si="4"/>
        <v>0.13528308281091228</v>
      </c>
      <c r="T18" s="126">
        <f t="shared" si="4"/>
        <v>0.12678662533366902</v>
      </c>
      <c r="U18" s="126">
        <f t="shared" si="4"/>
        <v>0.12494348567541101</v>
      </c>
      <c r="V18" s="126">
        <f t="shared" si="4"/>
        <v>0.12087186208308801</v>
      </c>
      <c r="W18" s="126">
        <f t="shared" si="4"/>
        <v>0.11831741429478075</v>
      </c>
      <c r="X18" s="127"/>
    </row>
    <row r="19" spans="1:24" s="107" customFormat="1" ht="38.25" customHeight="1" x14ac:dyDescent="0.25">
      <c r="A19" s="125" t="s">
        <v>161</v>
      </c>
      <c r="B19" s="126">
        <f t="shared" ref="B19:Q21" si="5">B7/B$11</f>
        <v>0.46092495470620981</v>
      </c>
      <c r="C19" s="126">
        <f t="shared" si="5"/>
        <v>0.45743754378650031</v>
      </c>
      <c r="D19" s="126">
        <f t="shared" si="5"/>
        <v>0.45280703469841865</v>
      </c>
      <c r="E19" s="126">
        <f t="shared" si="5"/>
        <v>0.44168408645175866</v>
      </c>
      <c r="F19" s="126">
        <f t="shared" si="5"/>
        <v>0.42713417114590846</v>
      </c>
      <c r="G19" s="126">
        <f t="shared" si="5"/>
        <v>0.40970202150560175</v>
      </c>
      <c r="H19" s="126">
        <f t="shared" si="5"/>
        <v>0.39488407323551816</v>
      </c>
      <c r="I19" s="126">
        <f t="shared" si="5"/>
        <v>0.38514215174262978</v>
      </c>
      <c r="J19" s="126">
        <f t="shared" si="5"/>
        <v>0.37917934371488565</v>
      </c>
      <c r="K19" s="126">
        <f t="shared" si="5"/>
        <v>0.37375969425123051</v>
      </c>
      <c r="L19" s="126">
        <f t="shared" si="5"/>
        <v>0.38291660223656537</v>
      </c>
      <c r="M19" s="126">
        <f t="shared" si="5"/>
        <v>0.39631164609404229</v>
      </c>
      <c r="N19" s="126">
        <f t="shared" si="5"/>
        <v>0.40664721987617358</v>
      </c>
      <c r="O19" s="126">
        <f t="shared" si="5"/>
        <v>0.41800141509392608</v>
      </c>
      <c r="P19" s="126">
        <f t="shared" si="5"/>
        <v>0.43154127477565585</v>
      </c>
      <c r="Q19" s="126">
        <f t="shared" si="5"/>
        <v>0.44220287261705887</v>
      </c>
      <c r="R19" s="126">
        <f t="shared" si="4"/>
        <v>0.45016735355909387</v>
      </c>
      <c r="S19" s="126">
        <f t="shared" si="4"/>
        <v>0.45526618251097656</v>
      </c>
      <c r="T19" s="126">
        <f t="shared" si="4"/>
        <v>0.45955649984173136</v>
      </c>
      <c r="U19" s="126">
        <f t="shared" si="4"/>
        <v>0.46157354726238137</v>
      </c>
      <c r="V19" s="126">
        <f t="shared" si="4"/>
        <v>0.45520289621000454</v>
      </c>
      <c r="W19" s="126">
        <f t="shared" si="4"/>
        <v>0.44702203197770829</v>
      </c>
      <c r="X19" s="127"/>
    </row>
    <row r="20" spans="1:24" s="107" customFormat="1" ht="38.25" customHeight="1" x14ac:dyDescent="0.25">
      <c r="A20" s="125" t="s">
        <v>162</v>
      </c>
      <c r="B20" s="126">
        <f t="shared" si="5"/>
        <v>0.27288382263498839</v>
      </c>
      <c r="C20" s="126">
        <f t="shared" si="4"/>
        <v>0.28418294143220574</v>
      </c>
      <c r="D20" s="126">
        <f t="shared" si="4"/>
        <v>0.29416026591817784</v>
      </c>
      <c r="E20" s="126">
        <f t="shared" si="4"/>
        <v>0.29905033404488807</v>
      </c>
      <c r="F20" s="126">
        <f t="shared" si="4"/>
        <v>0.29770677283057345</v>
      </c>
      <c r="G20" s="126">
        <f t="shared" si="4"/>
        <v>0.29493909541260122</v>
      </c>
      <c r="H20" s="126">
        <f t="shared" si="4"/>
        <v>0.29237621603890651</v>
      </c>
      <c r="I20" s="126">
        <f t="shared" si="4"/>
        <v>0.28883876288626104</v>
      </c>
      <c r="J20" s="126">
        <f t="shared" si="4"/>
        <v>0.28831544481255467</v>
      </c>
      <c r="K20" s="126">
        <f t="shared" si="4"/>
        <v>0.28577178413027976</v>
      </c>
      <c r="L20" s="126">
        <f t="shared" si="4"/>
        <v>0.28572329193575297</v>
      </c>
      <c r="M20" s="126">
        <f t="shared" si="4"/>
        <v>0.28654700876399236</v>
      </c>
      <c r="N20" s="126">
        <f t="shared" si="4"/>
        <v>0.28396687264895615</v>
      </c>
      <c r="O20" s="126">
        <f t="shared" si="4"/>
        <v>0.28209708912081516</v>
      </c>
      <c r="P20" s="126">
        <f t="shared" si="4"/>
        <v>0.27840558130269372</v>
      </c>
      <c r="Q20" s="126">
        <f t="shared" si="4"/>
        <v>0.27347061416865598</v>
      </c>
      <c r="R20" s="126">
        <f t="shared" si="4"/>
        <v>0.27016761382241528</v>
      </c>
      <c r="S20" s="126">
        <f t="shared" si="4"/>
        <v>0.2703744904687771</v>
      </c>
      <c r="T20" s="126">
        <f t="shared" si="4"/>
        <v>0.27141424910143092</v>
      </c>
      <c r="U20" s="126">
        <f t="shared" si="4"/>
        <v>0.26998522441500172</v>
      </c>
      <c r="V20" s="126">
        <f t="shared" si="4"/>
        <v>0.27956003524727241</v>
      </c>
      <c r="W20" s="126">
        <f t="shared" si="4"/>
        <v>0.29049380859583562</v>
      </c>
      <c r="X20" s="127"/>
    </row>
    <row r="21" spans="1:24" s="107" customFormat="1" ht="38.25" customHeight="1" x14ac:dyDescent="0.25">
      <c r="A21" s="125" t="s">
        <v>61</v>
      </c>
      <c r="B21" s="126">
        <f t="shared" si="5"/>
        <v>8.7379705968482602E-2</v>
      </c>
      <c r="C21" s="126">
        <f t="shared" si="4"/>
        <v>8.3446932640687435E-2</v>
      </c>
      <c r="D21" s="126">
        <f t="shared" si="4"/>
        <v>8.0703316158586544E-2</v>
      </c>
      <c r="E21" s="126">
        <f t="shared" si="4"/>
        <v>8.0333324711059223E-2</v>
      </c>
      <c r="F21" s="126">
        <f t="shared" si="4"/>
        <v>8.7024752895913451E-2</v>
      </c>
      <c r="G21" s="126">
        <f t="shared" si="4"/>
        <v>9.2611745756812275E-2</v>
      </c>
      <c r="H21" s="126">
        <f t="shared" si="4"/>
        <v>9.7018787415121516E-2</v>
      </c>
      <c r="I21" s="126">
        <f t="shared" si="4"/>
        <v>0.10043075047803295</v>
      </c>
      <c r="J21" s="126">
        <f t="shared" si="4"/>
        <v>0.10446593985764323</v>
      </c>
      <c r="K21" s="126">
        <f t="shared" si="4"/>
        <v>0.10841984917608906</v>
      </c>
      <c r="L21" s="126">
        <f t="shared" si="4"/>
        <v>0.11296839411591496</v>
      </c>
      <c r="M21" s="126">
        <f t="shared" si="4"/>
        <v>0.11719353982723468</v>
      </c>
      <c r="N21" s="126">
        <f t="shared" si="4"/>
        <v>0.12069250466902984</v>
      </c>
      <c r="O21" s="126">
        <f t="shared" si="4"/>
        <v>0.1243971165050161</v>
      </c>
      <c r="P21" s="126">
        <f t="shared" si="4"/>
        <v>0.12891576439407773</v>
      </c>
      <c r="Q21" s="126">
        <f t="shared" si="4"/>
        <v>0.1331033047353182</v>
      </c>
      <c r="R21" s="126">
        <f t="shared" si="4"/>
        <v>0.1365759361381704</v>
      </c>
      <c r="S21" s="126">
        <f t="shared" si="4"/>
        <v>0.13907624420933407</v>
      </c>
      <c r="T21" s="126">
        <f t="shared" si="4"/>
        <v>0.14224262572316873</v>
      </c>
      <c r="U21" s="126">
        <f t="shared" si="4"/>
        <v>0.14349774264720588</v>
      </c>
      <c r="V21" s="126">
        <f t="shared" si="4"/>
        <v>0.14436520645963508</v>
      </c>
      <c r="W21" s="126">
        <f t="shared" si="4"/>
        <v>0.14416674513167535</v>
      </c>
      <c r="X21" s="127"/>
    </row>
    <row r="22" spans="1:24" s="107" customFormat="1" ht="17.25" customHeight="1" x14ac:dyDescent="0.2">
      <c r="A22" s="192" t="s">
        <v>154</v>
      </c>
      <c r="B22" s="193"/>
      <c r="C22" s="193"/>
      <c r="D22" s="193"/>
      <c r="E22" s="193"/>
      <c r="F22" s="193"/>
      <c r="G22" s="193"/>
      <c r="H22" s="193"/>
      <c r="I22" s="193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</row>
    <row r="23" spans="1:24" s="107" customFormat="1" ht="15" customHeight="1" x14ac:dyDescent="0.25">
      <c r="A23" s="256" t="s">
        <v>156</v>
      </c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127"/>
      <c r="O23" s="127"/>
      <c r="P23" s="127"/>
      <c r="Q23" s="127"/>
      <c r="R23" s="127"/>
      <c r="S23" s="127"/>
      <c r="T23" s="127"/>
      <c r="U23" s="127"/>
      <c r="V23" s="128"/>
    </row>
    <row r="24" spans="1:24" ht="10.5" customHeight="1" x14ac:dyDescent="0.2">
      <c r="A24" s="192" t="s">
        <v>136</v>
      </c>
      <c r="B24" s="193"/>
      <c r="C24" s="193"/>
      <c r="D24" s="193"/>
      <c r="E24" s="193"/>
      <c r="F24" s="193"/>
      <c r="G24" s="193"/>
      <c r="H24" s="193"/>
      <c r="I24" s="193"/>
      <c r="J24" s="106"/>
    </row>
    <row r="25" spans="1:24" x14ac:dyDescent="0.2"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</row>
    <row r="28" spans="1:24" ht="15.75" customHeight="1" x14ac:dyDescent="0.2">
      <c r="A28" s="277" t="s">
        <v>163</v>
      </c>
      <c r="B28" s="277"/>
      <c r="C28" s="277"/>
      <c r="D28" s="277"/>
      <c r="E28" s="277"/>
      <c r="F28" s="277"/>
      <c r="G28" s="277"/>
      <c r="H28" s="277"/>
      <c r="I28" s="277"/>
      <c r="K28" s="230"/>
      <c r="L28" s="230"/>
      <c r="M28" s="230"/>
      <c r="N28" s="230"/>
      <c r="O28" s="230"/>
      <c r="P28" s="230"/>
      <c r="Q28" s="230"/>
      <c r="R28" s="230"/>
      <c r="S28" s="230"/>
    </row>
    <row r="29" spans="1:24" ht="16.5" customHeight="1" x14ac:dyDescent="0.2">
      <c r="A29" s="277"/>
      <c r="B29" s="277"/>
      <c r="C29" s="277"/>
      <c r="D29" s="277"/>
      <c r="E29" s="277"/>
      <c r="F29" s="277"/>
      <c r="G29" s="277"/>
      <c r="H29" s="277"/>
      <c r="I29" s="277"/>
      <c r="K29" s="230"/>
      <c r="L29" s="230"/>
      <c r="M29" s="230"/>
      <c r="N29" s="230"/>
      <c r="O29" s="230"/>
      <c r="P29" s="230"/>
      <c r="Q29" s="230"/>
      <c r="R29" s="230"/>
      <c r="S29" s="230"/>
    </row>
    <row r="35" ht="6" customHeight="1" x14ac:dyDescent="0.2"/>
    <row r="41" ht="6" customHeight="1" x14ac:dyDescent="0.2"/>
    <row r="47" ht="6" customHeight="1" x14ac:dyDescent="0.2"/>
    <row r="53" spans="1:19" ht="6" customHeight="1" x14ac:dyDescent="0.2"/>
    <row r="58" spans="1:19" ht="12" x14ac:dyDescent="0.2">
      <c r="A58" s="192" t="s">
        <v>154</v>
      </c>
      <c r="B58" s="193"/>
      <c r="C58" s="193"/>
      <c r="D58" s="193"/>
      <c r="E58" s="193"/>
      <c r="F58" s="193"/>
      <c r="G58" s="193"/>
      <c r="H58" s="193"/>
      <c r="I58" s="193"/>
      <c r="K58" s="192"/>
      <c r="L58" s="193"/>
      <c r="M58" s="193"/>
      <c r="N58" s="193"/>
      <c r="O58" s="193"/>
      <c r="P58" s="193"/>
      <c r="Q58" s="193"/>
      <c r="R58" s="193"/>
      <c r="S58" s="193"/>
    </row>
    <row r="59" spans="1:19" ht="26.25" customHeight="1" x14ac:dyDescent="0.2">
      <c r="A59" s="256" t="s">
        <v>156</v>
      </c>
      <c r="B59" s="256"/>
      <c r="C59" s="256"/>
      <c r="D59" s="256"/>
      <c r="E59" s="256"/>
      <c r="F59" s="256"/>
      <c r="G59" s="256"/>
      <c r="H59" s="256"/>
      <c r="I59" s="256"/>
      <c r="K59" s="256"/>
      <c r="L59" s="256"/>
      <c r="M59" s="256"/>
      <c r="N59" s="256"/>
      <c r="O59" s="256"/>
      <c r="P59" s="256"/>
      <c r="Q59" s="256"/>
      <c r="R59" s="256"/>
      <c r="S59" s="256"/>
    </row>
    <row r="60" spans="1:19" ht="12" x14ac:dyDescent="0.2">
      <c r="A60" s="192" t="s">
        <v>136</v>
      </c>
      <c r="B60" s="193"/>
      <c r="C60" s="193"/>
      <c r="D60" s="193"/>
      <c r="E60" s="193"/>
      <c r="F60" s="193"/>
      <c r="G60" s="193"/>
      <c r="H60" s="193"/>
      <c r="I60" s="193"/>
      <c r="K60" s="192"/>
      <c r="L60" s="193"/>
      <c r="M60" s="193"/>
      <c r="N60" s="193"/>
      <c r="O60" s="193"/>
      <c r="P60" s="193"/>
      <c r="Q60" s="193"/>
      <c r="R60" s="193"/>
      <c r="S60" s="193"/>
    </row>
    <row r="64" spans="1:19" ht="6" customHeight="1" x14ac:dyDescent="0.2"/>
    <row r="70" ht="6" customHeight="1" x14ac:dyDescent="0.2"/>
    <row r="76" ht="6" customHeight="1" x14ac:dyDescent="0.2"/>
    <row r="78" ht="6" customHeight="1" x14ac:dyDescent="0.2"/>
    <row r="80" ht="6" customHeight="1" x14ac:dyDescent="0.2"/>
    <row r="83" spans="1:7" ht="6" customHeight="1" x14ac:dyDescent="0.2"/>
    <row r="86" spans="1:7" ht="6" customHeight="1" x14ac:dyDescent="0.2"/>
    <row r="89" spans="1:7" s="131" customFormat="1" x14ac:dyDescent="0.2"/>
    <row r="90" spans="1:7" s="131" customFormat="1" x14ac:dyDescent="0.2">
      <c r="B90" s="132"/>
      <c r="C90" s="132"/>
      <c r="D90" s="133"/>
    </row>
    <row r="91" spans="1:7" s="131" customFormat="1" x14ac:dyDescent="0.2">
      <c r="A91" s="134"/>
      <c r="B91" s="124"/>
      <c r="C91" s="124"/>
      <c r="D91" s="135"/>
    </row>
    <row r="92" spans="1:7" s="131" customFormat="1" x14ac:dyDescent="0.2">
      <c r="A92" s="134"/>
      <c r="B92" s="124"/>
      <c r="C92" s="124"/>
      <c r="D92" s="136"/>
    </row>
    <row r="93" spans="1:7" s="131" customFormat="1" x14ac:dyDescent="0.2">
      <c r="A93" s="134"/>
      <c r="B93" s="124"/>
      <c r="C93" s="124"/>
      <c r="D93" s="136"/>
      <c r="G93" s="137"/>
    </row>
    <row r="94" spans="1:7" s="131" customFormat="1" x14ac:dyDescent="0.2">
      <c r="A94" s="134"/>
      <c r="B94" s="124"/>
      <c r="C94" s="138"/>
      <c r="D94" s="136"/>
      <c r="F94" s="139"/>
      <c r="G94" s="137"/>
    </row>
    <row r="95" spans="1:7" s="131" customFormat="1" x14ac:dyDescent="0.2">
      <c r="A95" s="140"/>
      <c r="B95" s="124"/>
      <c r="C95" s="138"/>
      <c r="D95" s="136"/>
      <c r="F95" s="139"/>
      <c r="G95" s="137"/>
    </row>
    <row r="96" spans="1:7" s="131" customFormat="1" x14ac:dyDescent="0.2">
      <c r="A96" s="134"/>
      <c r="B96" s="124"/>
      <c r="C96" s="138"/>
      <c r="D96" s="136"/>
      <c r="G96" s="137"/>
    </row>
    <row r="97" spans="1:7" s="131" customFormat="1" x14ac:dyDescent="0.2">
      <c r="A97" s="134"/>
      <c r="B97" s="124"/>
      <c r="C97" s="124"/>
      <c r="D97" s="136"/>
      <c r="G97" s="137"/>
    </row>
    <row r="98" spans="1:7" s="131" customFormat="1" x14ac:dyDescent="0.2">
      <c r="A98" s="134"/>
      <c r="B98" s="124"/>
      <c r="C98" s="124"/>
      <c r="D98" s="136"/>
    </row>
    <row r="99" spans="1:7" s="131" customFormat="1" x14ac:dyDescent="0.2">
      <c r="A99" s="134"/>
      <c r="B99" s="124"/>
      <c r="C99" s="124"/>
      <c r="D99" s="136"/>
      <c r="E99" s="139"/>
      <c r="F99" s="139"/>
    </row>
    <row r="100" spans="1:7" s="131" customFormat="1" x14ac:dyDescent="0.2">
      <c r="A100" s="134"/>
      <c r="B100" s="124"/>
      <c r="C100" s="124"/>
      <c r="D100" s="136"/>
      <c r="E100" s="135"/>
      <c r="F100" s="135"/>
    </row>
    <row r="101" spans="1:7" s="131" customFormat="1" x14ac:dyDescent="0.2">
      <c r="A101" s="134"/>
      <c r="B101" s="124"/>
      <c r="C101" s="124"/>
      <c r="D101" s="136"/>
    </row>
    <row r="102" spans="1:7" s="131" customFormat="1" x14ac:dyDescent="0.2">
      <c r="B102" s="139"/>
      <c r="C102" s="139"/>
      <c r="F102" s="139"/>
    </row>
    <row r="103" spans="1:7" s="131" customFormat="1" x14ac:dyDescent="0.2"/>
    <row r="104" spans="1:7" s="131" customFormat="1" x14ac:dyDescent="0.2"/>
    <row r="105" spans="1:7" x14ac:dyDescent="0.2">
      <c r="B105" s="105"/>
    </row>
  </sheetData>
  <mergeCells count="5">
    <mergeCell ref="Y2:Z2"/>
    <mergeCell ref="A23:M23"/>
    <mergeCell ref="A28:I29"/>
    <mergeCell ref="A59:I59"/>
    <mergeCell ref="K59:S59"/>
  </mergeCells>
  <phoneticPr fontId="37" type="noConversion"/>
  <printOptions horizontalCentered="1" verticalCentered="1" gridLinesSet="0"/>
  <pageMargins left="0" right="0" top="0.78740157480314965" bottom="0.39370078740157483" header="0.51181102362204722" footer="0.51181102362204722"/>
  <pageSetup paperSize="9" scale="140" orientation="landscape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E3504-7E17-4CE0-89D6-2896440FB17B}">
  <sheetPr codeName="Feuil2"/>
  <dimension ref="A1:G19"/>
  <sheetViews>
    <sheetView showGridLines="0" workbookViewId="0">
      <selection sqref="A1:D4"/>
    </sheetView>
  </sheetViews>
  <sheetFormatPr baseColWidth="10" defaultColWidth="11.42578125" defaultRowHeight="15" x14ac:dyDescent="0.25"/>
  <cols>
    <col min="1" max="1" width="46.28515625" style="6" customWidth="1"/>
    <col min="2" max="4" width="13.28515625" style="5" customWidth="1"/>
    <col min="5" max="16384" width="11.42578125" style="5"/>
  </cols>
  <sheetData>
    <row r="1" spans="1:7" x14ac:dyDescent="0.25">
      <c r="A1" s="311" t="s">
        <v>126</v>
      </c>
      <c r="B1" s="311"/>
      <c r="C1" s="311"/>
      <c r="D1" s="311"/>
    </row>
    <row r="2" spans="1:7" ht="15" customHeight="1" x14ac:dyDescent="0.25">
      <c r="A2" s="311"/>
      <c r="B2" s="311"/>
      <c r="C2" s="311"/>
      <c r="D2" s="311"/>
    </row>
    <row r="3" spans="1:7" ht="15" customHeight="1" x14ac:dyDescent="0.25">
      <c r="A3" s="311"/>
      <c r="B3" s="311"/>
      <c r="C3" s="311"/>
      <c r="D3" s="311"/>
    </row>
    <row r="4" spans="1:7" ht="15" customHeight="1" x14ac:dyDescent="0.25">
      <c r="A4" s="311"/>
      <c r="B4" s="311"/>
      <c r="C4" s="311"/>
      <c r="D4" s="311"/>
    </row>
    <row r="6" spans="1:7" ht="20.100000000000001" customHeight="1" thickBot="1" x14ac:dyDescent="0.3">
      <c r="B6" s="7" t="s">
        <v>0</v>
      </c>
      <c r="C6" s="8" t="s">
        <v>1</v>
      </c>
      <c r="D6" s="9" t="s">
        <v>2</v>
      </c>
    </row>
    <row r="7" spans="1:7" ht="20.100000000000001" customHeight="1" x14ac:dyDescent="0.25">
      <c r="A7" s="10" t="s">
        <v>164</v>
      </c>
      <c r="B7" s="142">
        <f>SUM('Pyramide résidents France'!C105)</f>
        <v>6146023</v>
      </c>
      <c r="C7" s="142">
        <f>SUM('Pyramide résidents France'!E105)</f>
        <v>7809755</v>
      </c>
      <c r="D7" s="177">
        <f>SUM(B7:C7)</f>
        <v>13955778</v>
      </c>
    </row>
    <row r="8" spans="1:7" ht="20.100000000000001" customHeight="1" x14ac:dyDescent="0.25">
      <c r="A8" s="194" t="s">
        <v>165</v>
      </c>
      <c r="B8" s="11">
        <f>SUM('Pyramide résidents France'!B105)</f>
        <v>32920377</v>
      </c>
      <c r="C8" s="11">
        <f>SUM('Pyramide résidents France'!D105)</f>
        <v>35122214</v>
      </c>
      <c r="D8" s="12">
        <f>SUM(B8:C8)</f>
        <v>68042591</v>
      </c>
    </row>
    <row r="9" spans="1:7" ht="20.100000000000001" customHeight="1" thickBot="1" x14ac:dyDescent="0.3">
      <c r="A9" s="13" t="s">
        <v>7</v>
      </c>
      <c r="B9" s="143">
        <f>B7/B8</f>
        <v>0.18669357887365629</v>
      </c>
      <c r="C9" s="144">
        <f>C7/C8</f>
        <v>0.22235941618031255</v>
      </c>
      <c r="D9" s="145">
        <f>D7/D8</f>
        <v>0.20510356520668063</v>
      </c>
      <c r="E9" s="14"/>
    </row>
    <row r="10" spans="1:7" ht="28.5" customHeight="1" x14ac:dyDescent="0.25">
      <c r="A10" s="10" t="s">
        <v>166</v>
      </c>
      <c r="B10" s="101">
        <f>SUM('Pyramide résidents France'!C66:C104)</f>
        <v>5995903</v>
      </c>
      <c r="C10" s="101">
        <f>SUM('Pyramide résidents France'!E66:E104)</f>
        <v>7662477</v>
      </c>
      <c r="D10" s="102">
        <f>SUM(B10:C10)</f>
        <v>13658380</v>
      </c>
    </row>
    <row r="11" spans="1:7" ht="20.100000000000001" customHeight="1" x14ac:dyDescent="0.25">
      <c r="A11" s="194" t="s">
        <v>167</v>
      </c>
      <c r="B11" s="146">
        <f>SUM('Pyramide résidents France'!B66:B104)</f>
        <v>7450387</v>
      </c>
      <c r="C11" s="146">
        <f>SUM('Pyramide résidents France'!D66:D104)</f>
        <v>9507644</v>
      </c>
      <c r="D11" s="147">
        <f>SUM(B11:C11)</f>
        <v>16958031</v>
      </c>
    </row>
    <row r="12" spans="1:7" ht="20.100000000000001" customHeight="1" thickBot="1" x14ac:dyDescent="0.3">
      <c r="A12" s="13" t="s">
        <v>8</v>
      </c>
      <c r="B12" s="143">
        <f>B10/B11</f>
        <v>0.80477738941614707</v>
      </c>
      <c r="C12" s="144">
        <f>C10/C11</f>
        <v>0.80592805115547028</v>
      </c>
      <c r="D12" s="145">
        <f>D10/D11</f>
        <v>0.8054225163286941</v>
      </c>
    </row>
    <row r="13" spans="1:7" ht="28.5" customHeight="1" x14ac:dyDescent="0.25">
      <c r="A13" s="10" t="s">
        <v>168</v>
      </c>
      <c r="B13" s="101">
        <f>SUM('Pyramide résidents France'!C79:C104)</f>
        <v>2320047</v>
      </c>
      <c r="C13" s="101">
        <f>SUM('Pyramide résidents France'!E79:E104)</f>
        <v>3494510</v>
      </c>
      <c r="D13" s="102">
        <f>SUM(B13:C13)</f>
        <v>5814557</v>
      </c>
    </row>
    <row r="14" spans="1:7" ht="20.100000000000001" customHeight="1" x14ac:dyDescent="0.25">
      <c r="A14" s="194" t="s">
        <v>169</v>
      </c>
      <c r="B14" s="146">
        <f>SUM('Pyramide résidents France'!B79:B104)</f>
        <v>2729305</v>
      </c>
      <c r="C14" s="146">
        <f>SUM('Pyramide résidents France'!D79:D104)</f>
        <v>4120459</v>
      </c>
      <c r="D14" s="147">
        <f>SUM(B14:C14)</f>
        <v>6849764</v>
      </c>
    </row>
    <row r="15" spans="1:7" ht="20.100000000000001" customHeight="1" thickBot="1" x14ac:dyDescent="0.3">
      <c r="A15" s="13" t="s">
        <v>9</v>
      </c>
      <c r="B15" s="143">
        <f>B13/B14</f>
        <v>0.85005047072423201</v>
      </c>
      <c r="C15" s="144">
        <f>C13/C14</f>
        <v>0.84808755529420388</v>
      </c>
      <c r="D15" s="145">
        <f>D13/D14</f>
        <v>0.84886968368545257</v>
      </c>
    </row>
    <row r="16" spans="1:7" ht="20.100000000000001" customHeight="1" x14ac:dyDescent="0.25">
      <c r="A16" s="195" t="s">
        <v>145</v>
      </c>
      <c r="B16" s="196"/>
      <c r="C16" s="196"/>
      <c r="D16" s="196"/>
      <c r="E16" s="197"/>
      <c r="F16" s="198"/>
      <c r="G16" s="198"/>
    </row>
    <row r="17" spans="1:7" ht="15.75" customHeight="1" x14ac:dyDescent="0.25">
      <c r="A17" s="199" t="s">
        <v>144</v>
      </c>
      <c r="B17" s="200"/>
      <c r="C17" s="200"/>
      <c r="D17" s="200"/>
      <c r="E17" s="201"/>
      <c r="F17" s="202"/>
      <c r="G17" s="202"/>
    </row>
    <row r="18" spans="1:7" ht="30" customHeight="1" x14ac:dyDescent="0.25">
      <c r="A18" s="246" t="s">
        <v>155</v>
      </c>
      <c r="B18" s="246"/>
      <c r="C18" s="246"/>
      <c r="D18" s="246"/>
      <c r="E18" s="246"/>
      <c r="F18" s="246"/>
      <c r="G18" s="246"/>
    </row>
    <row r="19" spans="1:7" x14ac:dyDescent="0.25">
      <c r="A19" s="247" t="s">
        <v>133</v>
      </c>
      <c r="B19" s="247"/>
      <c r="C19" s="247"/>
      <c r="D19" s="247"/>
      <c r="E19" s="247"/>
      <c r="F19" s="247"/>
      <c r="G19" s="247"/>
    </row>
  </sheetData>
  <mergeCells count="3">
    <mergeCell ref="A1:D4"/>
    <mergeCell ref="A18:G18"/>
    <mergeCell ref="A19:G19"/>
  </mergeCells>
  <pageMargins left="0.7" right="0.7" top="0.75" bottom="0.75" header="0.3" footer="0.3"/>
  <pageSetup paperSize="9" orientation="portrait" verticalDpi="0" r:id="rId1"/>
  <ignoredErrors>
    <ignoredError sqref="D12 D9" formula="1"/>
    <ignoredError sqref="B10:C11 B13:C1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610D4-42D7-41B3-B4FB-948B353C5C43}">
  <sheetPr codeName="Feuil3"/>
  <dimension ref="A1:N112"/>
  <sheetViews>
    <sheetView showGridLines="0" zoomScale="115" zoomScaleNormal="115" workbookViewId="0">
      <selection activeCell="G27" sqref="G27"/>
    </sheetView>
  </sheetViews>
  <sheetFormatPr baseColWidth="10" defaultColWidth="11.42578125" defaultRowHeight="12.75" x14ac:dyDescent="0.2"/>
  <cols>
    <col min="1" max="1" width="11.42578125" style="15"/>
    <col min="2" max="2" width="13.85546875" style="15" bestFit="1" customWidth="1"/>
    <col min="3" max="3" width="15.42578125" style="15" customWidth="1"/>
    <col min="4" max="4" width="13.85546875" style="15" bestFit="1" customWidth="1"/>
    <col min="5" max="5" width="14.85546875" style="15" customWidth="1"/>
    <col min="6" max="6" width="11.42578125" style="15"/>
    <col min="7" max="7" width="13.85546875" style="191" customWidth="1"/>
    <col min="8" max="14" width="11.42578125" style="191"/>
    <col min="15" max="16384" width="11.42578125" style="15"/>
  </cols>
  <sheetData>
    <row r="1" spans="1:14" ht="61.5" customHeight="1" x14ac:dyDescent="0.25">
      <c r="A1" s="312" t="s">
        <v>10</v>
      </c>
      <c r="B1" s="312"/>
      <c r="C1" s="312"/>
      <c r="D1" s="312"/>
      <c r="E1" s="312"/>
      <c r="F1" s="313"/>
      <c r="G1" s="314"/>
      <c r="H1" s="315" t="s">
        <v>134</v>
      </c>
      <c r="I1" s="315"/>
      <c r="J1" s="315"/>
      <c r="K1" s="315"/>
      <c r="L1" s="315"/>
      <c r="M1" s="315"/>
      <c r="N1" s="315"/>
    </row>
    <row r="2" spans="1:14" ht="15" customHeight="1" x14ac:dyDescent="0.25">
      <c r="A2" s="250" t="s">
        <v>11</v>
      </c>
      <c r="B2" s="252" t="s">
        <v>0</v>
      </c>
      <c r="C2" s="253"/>
      <c r="D2" s="253" t="s">
        <v>1</v>
      </c>
      <c r="E2" s="254"/>
      <c r="H2" s="315" t="s">
        <v>135</v>
      </c>
      <c r="I2" s="315"/>
      <c r="J2" s="315"/>
      <c r="K2" s="315"/>
      <c r="L2" s="315"/>
      <c r="M2" s="315"/>
      <c r="N2" s="315"/>
    </row>
    <row r="3" spans="1:14" ht="51" customHeight="1" x14ac:dyDescent="0.2">
      <c r="A3" s="251"/>
      <c r="B3" s="103" t="s">
        <v>141</v>
      </c>
      <c r="C3" s="103" t="s">
        <v>142</v>
      </c>
      <c r="D3" s="16" t="s">
        <v>141</v>
      </c>
      <c r="E3" s="103" t="s">
        <v>142</v>
      </c>
    </row>
    <row r="4" spans="1:14" x14ac:dyDescent="0.2">
      <c r="A4" s="217">
        <v>0</v>
      </c>
      <c r="B4" s="218">
        <v>345538</v>
      </c>
      <c r="C4" s="218"/>
      <c r="D4" s="218">
        <v>330929</v>
      </c>
      <c r="E4" s="219"/>
    </row>
    <row r="5" spans="1:14" x14ac:dyDescent="0.2">
      <c r="A5" s="217">
        <v>1</v>
      </c>
      <c r="B5" s="218">
        <v>357351</v>
      </c>
      <c r="C5" s="218"/>
      <c r="D5" s="218">
        <v>343026</v>
      </c>
      <c r="E5" s="219"/>
    </row>
    <row r="6" spans="1:14" x14ac:dyDescent="0.2">
      <c r="A6" s="217">
        <v>2</v>
      </c>
      <c r="B6" s="218">
        <v>356678</v>
      </c>
      <c r="C6" s="218"/>
      <c r="D6" s="218">
        <v>341042</v>
      </c>
      <c r="E6" s="219"/>
    </row>
    <row r="7" spans="1:14" x14ac:dyDescent="0.2">
      <c r="A7" s="217">
        <v>3</v>
      </c>
      <c r="B7" s="218">
        <v>368670</v>
      </c>
      <c r="C7" s="218"/>
      <c r="D7" s="218">
        <v>351707</v>
      </c>
      <c r="E7" s="219"/>
    </row>
    <row r="8" spans="1:14" x14ac:dyDescent="0.2">
      <c r="A8" s="217">
        <v>4</v>
      </c>
      <c r="B8" s="218">
        <v>376705</v>
      </c>
      <c r="C8" s="218"/>
      <c r="D8" s="218">
        <v>356873</v>
      </c>
      <c r="E8" s="219"/>
    </row>
    <row r="9" spans="1:14" x14ac:dyDescent="0.2">
      <c r="A9" s="217">
        <v>5</v>
      </c>
      <c r="B9" s="218">
        <v>382762</v>
      </c>
      <c r="C9" s="218"/>
      <c r="D9" s="218">
        <v>366538</v>
      </c>
      <c r="E9" s="219"/>
    </row>
    <row r="10" spans="1:14" x14ac:dyDescent="0.2">
      <c r="A10" s="217">
        <v>6</v>
      </c>
      <c r="B10" s="218">
        <v>394679</v>
      </c>
      <c r="C10" s="218"/>
      <c r="D10" s="218">
        <v>377726</v>
      </c>
      <c r="E10" s="219"/>
    </row>
    <row r="11" spans="1:14" x14ac:dyDescent="0.2">
      <c r="A11" s="217">
        <v>7</v>
      </c>
      <c r="B11" s="218">
        <v>407067</v>
      </c>
      <c r="C11" s="218"/>
      <c r="D11" s="218">
        <v>388256</v>
      </c>
      <c r="E11" s="219"/>
    </row>
    <row r="12" spans="1:14" x14ac:dyDescent="0.2">
      <c r="A12" s="217">
        <v>8</v>
      </c>
      <c r="B12" s="218">
        <v>417528</v>
      </c>
      <c r="C12" s="218"/>
      <c r="D12" s="218">
        <v>402149</v>
      </c>
      <c r="E12" s="219"/>
    </row>
    <row r="13" spans="1:14" x14ac:dyDescent="0.2">
      <c r="A13" s="217">
        <v>9</v>
      </c>
      <c r="B13" s="218">
        <v>422473</v>
      </c>
      <c r="C13" s="218"/>
      <c r="D13" s="218">
        <v>404450</v>
      </c>
      <c r="E13" s="219"/>
    </row>
    <row r="14" spans="1:14" ht="12.75" customHeight="1" x14ac:dyDescent="0.2">
      <c r="A14" s="217">
        <v>10</v>
      </c>
      <c r="B14" s="218">
        <v>432223</v>
      </c>
      <c r="C14" s="218"/>
      <c r="D14" s="218">
        <v>410103</v>
      </c>
      <c r="E14" s="219"/>
    </row>
    <row r="15" spans="1:14" x14ac:dyDescent="0.2">
      <c r="A15" s="217">
        <v>11</v>
      </c>
      <c r="B15" s="218">
        <v>433203</v>
      </c>
      <c r="C15" s="218"/>
      <c r="D15" s="218">
        <v>413317</v>
      </c>
      <c r="E15" s="219"/>
    </row>
    <row r="16" spans="1:14" x14ac:dyDescent="0.2">
      <c r="A16" s="217">
        <v>12</v>
      </c>
      <c r="B16" s="218">
        <v>445511</v>
      </c>
      <c r="C16" s="218"/>
      <c r="D16" s="218">
        <v>424529</v>
      </c>
      <c r="E16" s="219"/>
    </row>
    <row r="17" spans="1:14" x14ac:dyDescent="0.2">
      <c r="A17" s="217">
        <v>13</v>
      </c>
      <c r="B17" s="218">
        <v>440783</v>
      </c>
      <c r="C17" s="218"/>
      <c r="D17" s="218">
        <v>419008</v>
      </c>
      <c r="E17" s="219"/>
    </row>
    <row r="18" spans="1:14" x14ac:dyDescent="0.2">
      <c r="A18" s="217">
        <v>14</v>
      </c>
      <c r="B18" s="218">
        <v>444448</v>
      </c>
      <c r="C18" s="218"/>
      <c r="D18" s="218">
        <v>420554</v>
      </c>
      <c r="E18" s="219"/>
    </row>
    <row r="19" spans="1:14" x14ac:dyDescent="0.2">
      <c r="A19" s="217">
        <v>15</v>
      </c>
      <c r="B19" s="218">
        <v>440752</v>
      </c>
      <c r="C19" s="218"/>
      <c r="D19" s="218">
        <v>419925</v>
      </c>
      <c r="E19" s="219"/>
    </row>
    <row r="20" spans="1:14" ht="12.75" customHeight="1" x14ac:dyDescent="0.2">
      <c r="A20" s="217">
        <v>16</v>
      </c>
      <c r="B20" s="218">
        <v>447090</v>
      </c>
      <c r="C20" s="218"/>
      <c r="D20" s="218">
        <v>423157</v>
      </c>
      <c r="E20" s="219"/>
      <c r="H20" s="248" t="s">
        <v>146</v>
      </c>
      <c r="I20" s="248"/>
      <c r="J20" s="248"/>
      <c r="K20" s="248"/>
      <c r="L20" s="248"/>
    </row>
    <row r="21" spans="1:14" ht="12.75" customHeight="1" x14ac:dyDescent="0.2">
      <c r="A21" s="217">
        <v>17</v>
      </c>
      <c r="B21" s="218">
        <v>437659</v>
      </c>
      <c r="C21" s="218"/>
      <c r="D21" s="218">
        <v>413489</v>
      </c>
      <c r="E21" s="219"/>
      <c r="H21" s="249" t="s">
        <v>147</v>
      </c>
      <c r="I21" s="249"/>
      <c r="J21" s="249"/>
      <c r="K21" s="249"/>
      <c r="L21" s="249"/>
      <c r="M21" s="249"/>
      <c r="N21" s="249"/>
    </row>
    <row r="22" spans="1:14" x14ac:dyDescent="0.2">
      <c r="A22" s="217">
        <v>18</v>
      </c>
      <c r="B22" s="218">
        <v>432885</v>
      </c>
      <c r="C22" s="218"/>
      <c r="D22" s="218">
        <v>406838</v>
      </c>
      <c r="E22" s="219"/>
      <c r="H22" s="203" t="s">
        <v>148</v>
      </c>
      <c r="I22" s="15"/>
      <c r="J22" s="15"/>
      <c r="K22" s="15"/>
      <c r="L22" s="15"/>
      <c r="M22" s="15"/>
      <c r="N22" s="15"/>
    </row>
    <row r="23" spans="1:14" x14ac:dyDescent="0.2">
      <c r="A23" s="217">
        <v>19</v>
      </c>
      <c r="B23" s="218">
        <v>422821</v>
      </c>
      <c r="C23" s="218"/>
      <c r="D23" s="218">
        <v>399346</v>
      </c>
      <c r="E23" s="219"/>
      <c r="H23" s="180" t="s">
        <v>133</v>
      </c>
      <c r="I23" s="180"/>
      <c r="J23" s="180"/>
      <c r="K23" s="180"/>
      <c r="L23" s="180"/>
      <c r="M23" s="180"/>
      <c r="N23" s="180"/>
    </row>
    <row r="24" spans="1:14" x14ac:dyDescent="0.2">
      <c r="A24" s="217">
        <v>20</v>
      </c>
      <c r="B24" s="218">
        <v>418660</v>
      </c>
      <c r="C24" s="218"/>
      <c r="D24" s="218">
        <v>396836</v>
      </c>
      <c r="E24" s="219"/>
    </row>
    <row r="25" spans="1:14" x14ac:dyDescent="0.2">
      <c r="A25" s="217">
        <v>21</v>
      </c>
      <c r="B25" s="218">
        <v>418256</v>
      </c>
      <c r="C25" s="218"/>
      <c r="D25" s="218">
        <v>395152</v>
      </c>
      <c r="E25" s="219"/>
    </row>
    <row r="26" spans="1:14" x14ac:dyDescent="0.2">
      <c r="A26" s="217">
        <v>22</v>
      </c>
      <c r="B26" s="218">
        <v>421152</v>
      </c>
      <c r="C26" s="218"/>
      <c r="D26" s="218">
        <v>399322</v>
      </c>
      <c r="E26" s="219"/>
    </row>
    <row r="27" spans="1:14" x14ac:dyDescent="0.2">
      <c r="A27" s="217">
        <v>23</v>
      </c>
      <c r="B27" s="218">
        <v>389580</v>
      </c>
      <c r="C27" s="218"/>
      <c r="D27" s="218">
        <v>376314</v>
      </c>
      <c r="E27" s="219"/>
    </row>
    <row r="28" spans="1:14" x14ac:dyDescent="0.2">
      <c r="A28" s="217">
        <v>24</v>
      </c>
      <c r="B28" s="218">
        <v>382554</v>
      </c>
      <c r="C28" s="218"/>
      <c r="D28" s="218">
        <v>376420</v>
      </c>
      <c r="E28" s="219"/>
    </row>
    <row r="29" spans="1:14" x14ac:dyDescent="0.2">
      <c r="A29" s="217">
        <v>25</v>
      </c>
      <c r="B29" s="218">
        <v>374512</v>
      </c>
      <c r="C29" s="218"/>
      <c r="D29" s="218">
        <v>369379</v>
      </c>
      <c r="E29" s="219"/>
    </row>
    <row r="30" spans="1:14" x14ac:dyDescent="0.2">
      <c r="A30" s="217">
        <v>26</v>
      </c>
      <c r="B30" s="218">
        <v>374366</v>
      </c>
      <c r="C30" s="218"/>
      <c r="D30" s="218">
        <v>374287</v>
      </c>
      <c r="E30" s="219"/>
    </row>
    <row r="31" spans="1:14" x14ac:dyDescent="0.2">
      <c r="A31" s="217">
        <v>27</v>
      </c>
      <c r="B31" s="218">
        <v>372252</v>
      </c>
      <c r="C31" s="218"/>
      <c r="D31" s="218">
        <v>375987</v>
      </c>
      <c r="E31" s="219"/>
    </row>
    <row r="32" spans="1:14" x14ac:dyDescent="0.2">
      <c r="A32" s="217">
        <v>28</v>
      </c>
      <c r="B32" s="218">
        <v>362967</v>
      </c>
      <c r="C32" s="218"/>
      <c r="D32" s="218">
        <v>372462</v>
      </c>
      <c r="E32" s="219"/>
    </row>
    <row r="33" spans="1:7" x14ac:dyDescent="0.2">
      <c r="A33" s="217">
        <v>29</v>
      </c>
      <c r="B33" s="218">
        <v>367127</v>
      </c>
      <c r="C33" s="218"/>
      <c r="D33" s="218">
        <v>375228</v>
      </c>
      <c r="E33" s="219"/>
    </row>
    <row r="34" spans="1:7" x14ac:dyDescent="0.2">
      <c r="A34" s="217">
        <v>30</v>
      </c>
      <c r="B34" s="218">
        <v>383535</v>
      </c>
      <c r="C34" s="218"/>
      <c r="D34" s="218">
        <v>395137</v>
      </c>
      <c r="E34" s="219"/>
    </row>
    <row r="35" spans="1:7" x14ac:dyDescent="0.2">
      <c r="A35" s="217">
        <v>31</v>
      </c>
      <c r="B35" s="218">
        <v>390496</v>
      </c>
      <c r="C35" s="218"/>
      <c r="D35" s="218">
        <v>402304</v>
      </c>
      <c r="E35" s="219"/>
    </row>
    <row r="36" spans="1:7" x14ac:dyDescent="0.2">
      <c r="A36" s="217">
        <v>32</v>
      </c>
      <c r="B36" s="218">
        <v>402198</v>
      </c>
      <c r="C36" s="218"/>
      <c r="D36" s="218">
        <v>413380</v>
      </c>
      <c r="E36" s="219"/>
    </row>
    <row r="37" spans="1:7" x14ac:dyDescent="0.2">
      <c r="A37" s="217">
        <v>33</v>
      </c>
      <c r="B37" s="218">
        <v>400620</v>
      </c>
      <c r="C37" s="218"/>
      <c r="D37" s="218">
        <v>419725</v>
      </c>
      <c r="E37" s="219"/>
    </row>
    <row r="38" spans="1:7" x14ac:dyDescent="0.2">
      <c r="A38" s="217">
        <v>34</v>
      </c>
      <c r="B38" s="218">
        <v>405642</v>
      </c>
      <c r="C38" s="218"/>
      <c r="D38" s="218">
        <v>428232</v>
      </c>
      <c r="E38" s="219"/>
    </row>
    <row r="39" spans="1:7" x14ac:dyDescent="0.2">
      <c r="A39" s="217">
        <v>35</v>
      </c>
      <c r="B39" s="218">
        <v>403630</v>
      </c>
      <c r="C39" s="218"/>
      <c r="D39" s="218">
        <v>429765</v>
      </c>
      <c r="E39" s="219"/>
    </row>
    <row r="40" spans="1:7" x14ac:dyDescent="0.2">
      <c r="A40" s="217">
        <v>36</v>
      </c>
      <c r="B40" s="218">
        <v>409529</v>
      </c>
      <c r="C40" s="218"/>
      <c r="D40" s="218">
        <v>436039</v>
      </c>
      <c r="E40" s="219"/>
    </row>
    <row r="41" spans="1:7" x14ac:dyDescent="0.2">
      <c r="A41" s="217">
        <v>37</v>
      </c>
      <c r="B41" s="218">
        <v>407776</v>
      </c>
      <c r="C41" s="218"/>
      <c r="D41" s="218">
        <v>436180</v>
      </c>
      <c r="E41" s="219"/>
    </row>
    <row r="42" spans="1:7" x14ac:dyDescent="0.2">
      <c r="A42" s="217">
        <v>38</v>
      </c>
      <c r="B42" s="218">
        <v>404828</v>
      </c>
      <c r="C42" s="218"/>
      <c r="D42" s="218">
        <v>429907</v>
      </c>
      <c r="E42" s="219"/>
    </row>
    <row r="43" spans="1:7" x14ac:dyDescent="0.2">
      <c r="A43" s="217">
        <v>39</v>
      </c>
      <c r="B43" s="218">
        <v>399376</v>
      </c>
      <c r="C43" s="218"/>
      <c r="D43" s="218">
        <v>422931</v>
      </c>
      <c r="E43" s="219"/>
      <c r="G43" s="216"/>
    </row>
    <row r="44" spans="1:7" x14ac:dyDescent="0.2">
      <c r="A44" s="217">
        <v>40</v>
      </c>
      <c r="B44" s="218">
        <v>425275</v>
      </c>
      <c r="C44" s="218"/>
      <c r="D44" s="218">
        <v>446946</v>
      </c>
      <c r="E44" s="219"/>
    </row>
    <row r="45" spans="1:7" x14ac:dyDescent="0.2">
      <c r="A45" s="217">
        <v>41</v>
      </c>
      <c r="B45" s="218">
        <v>427052</v>
      </c>
      <c r="C45" s="218"/>
      <c r="D45" s="218">
        <v>449043</v>
      </c>
      <c r="E45" s="219"/>
    </row>
    <row r="46" spans="1:7" x14ac:dyDescent="0.2">
      <c r="A46" s="217">
        <v>42</v>
      </c>
      <c r="B46" s="218">
        <v>432659</v>
      </c>
      <c r="C46" s="218"/>
      <c r="D46" s="218">
        <v>455337</v>
      </c>
      <c r="E46" s="219"/>
    </row>
    <row r="47" spans="1:7" x14ac:dyDescent="0.2">
      <c r="A47" s="217">
        <v>43</v>
      </c>
      <c r="B47" s="218">
        <v>409645</v>
      </c>
      <c r="C47" s="218"/>
      <c r="D47" s="218">
        <v>428335</v>
      </c>
      <c r="E47" s="219"/>
    </row>
    <row r="48" spans="1:7" x14ac:dyDescent="0.2">
      <c r="A48" s="217">
        <v>44</v>
      </c>
      <c r="B48" s="218">
        <v>402427</v>
      </c>
      <c r="C48" s="218"/>
      <c r="D48" s="218">
        <v>418005</v>
      </c>
      <c r="E48" s="219"/>
    </row>
    <row r="49" spans="1:7" x14ac:dyDescent="0.2">
      <c r="A49" s="217">
        <v>45</v>
      </c>
      <c r="B49" s="218">
        <v>404238</v>
      </c>
      <c r="C49" s="218"/>
      <c r="D49" s="218">
        <v>416080</v>
      </c>
      <c r="E49" s="219"/>
    </row>
    <row r="50" spans="1:7" x14ac:dyDescent="0.2">
      <c r="A50" s="217">
        <v>46</v>
      </c>
      <c r="B50" s="218">
        <v>393123</v>
      </c>
      <c r="C50" s="218"/>
      <c r="D50" s="218">
        <v>404733</v>
      </c>
      <c r="E50" s="219"/>
    </row>
    <row r="51" spans="1:7" x14ac:dyDescent="0.2">
      <c r="A51" s="217">
        <v>47</v>
      </c>
      <c r="B51" s="218">
        <v>406790</v>
      </c>
      <c r="C51" s="218"/>
      <c r="D51" s="218">
        <v>416726</v>
      </c>
      <c r="E51" s="219"/>
    </row>
    <row r="52" spans="1:7" x14ac:dyDescent="0.2">
      <c r="A52" s="217">
        <v>48</v>
      </c>
      <c r="B52" s="218">
        <v>427666</v>
      </c>
      <c r="C52" s="218"/>
      <c r="D52" s="218">
        <v>436700</v>
      </c>
      <c r="E52" s="219"/>
    </row>
    <row r="53" spans="1:7" x14ac:dyDescent="0.2">
      <c r="A53" s="217">
        <v>49</v>
      </c>
      <c r="B53" s="218">
        <v>445647</v>
      </c>
      <c r="C53" s="218"/>
      <c r="D53" s="218">
        <v>459061</v>
      </c>
      <c r="E53" s="219"/>
    </row>
    <row r="54" spans="1:7" x14ac:dyDescent="0.2">
      <c r="A54" s="217">
        <v>50</v>
      </c>
      <c r="B54" s="218">
        <v>457790</v>
      </c>
      <c r="C54" s="218"/>
      <c r="D54" s="218">
        <v>468092</v>
      </c>
      <c r="E54" s="219"/>
    </row>
    <row r="55" spans="1:7" x14ac:dyDescent="0.2">
      <c r="A55" s="217">
        <v>51</v>
      </c>
      <c r="B55" s="218">
        <v>454831</v>
      </c>
      <c r="C55" s="218">
        <v>3</v>
      </c>
      <c r="D55" s="218">
        <v>464859</v>
      </c>
      <c r="E55" s="219">
        <v>33</v>
      </c>
    </row>
    <row r="56" spans="1:7" x14ac:dyDescent="0.2">
      <c r="A56" s="217">
        <v>52</v>
      </c>
      <c r="B56" s="218">
        <v>442538</v>
      </c>
      <c r="C56" s="218">
        <v>7</v>
      </c>
      <c r="D56" s="218">
        <v>454624</v>
      </c>
      <c r="E56" s="219">
        <v>98</v>
      </c>
      <c r="G56" s="190"/>
    </row>
    <row r="57" spans="1:7" x14ac:dyDescent="0.2">
      <c r="A57" s="217">
        <v>53</v>
      </c>
      <c r="B57" s="218">
        <v>434516</v>
      </c>
      <c r="C57" s="218">
        <v>11</v>
      </c>
      <c r="D57" s="218">
        <v>450429</v>
      </c>
      <c r="E57" s="219">
        <v>206</v>
      </c>
      <c r="G57" s="190"/>
    </row>
    <row r="58" spans="1:7" x14ac:dyDescent="0.2">
      <c r="A58" s="217">
        <v>54</v>
      </c>
      <c r="B58" s="218">
        <v>426911</v>
      </c>
      <c r="C58" s="218">
        <v>12</v>
      </c>
      <c r="D58" s="218">
        <v>445982</v>
      </c>
      <c r="E58" s="219">
        <v>303</v>
      </c>
      <c r="G58" s="190"/>
    </row>
    <row r="59" spans="1:7" x14ac:dyDescent="0.2">
      <c r="A59" s="217">
        <v>55</v>
      </c>
      <c r="B59" s="218">
        <v>426371</v>
      </c>
      <c r="C59" s="218">
        <v>314</v>
      </c>
      <c r="D59" s="218">
        <v>443201</v>
      </c>
      <c r="E59" s="219">
        <v>3495</v>
      </c>
      <c r="G59" s="190"/>
    </row>
    <row r="60" spans="1:7" x14ac:dyDescent="0.2">
      <c r="A60" s="217">
        <v>56</v>
      </c>
      <c r="B60" s="218">
        <v>435374</v>
      </c>
      <c r="C60" s="218">
        <v>740</v>
      </c>
      <c r="D60" s="218">
        <v>456200</v>
      </c>
      <c r="E60" s="219">
        <v>7087</v>
      </c>
      <c r="G60" s="190"/>
    </row>
    <row r="61" spans="1:7" x14ac:dyDescent="0.2">
      <c r="A61" s="217">
        <v>57</v>
      </c>
      <c r="B61" s="218">
        <v>434732</v>
      </c>
      <c r="C61" s="218">
        <v>1091</v>
      </c>
      <c r="D61" s="218">
        <v>458021</v>
      </c>
      <c r="E61" s="219">
        <v>9158</v>
      </c>
      <c r="G61" s="190"/>
    </row>
    <row r="62" spans="1:7" x14ac:dyDescent="0.2">
      <c r="A62" s="217">
        <v>58</v>
      </c>
      <c r="B62" s="218">
        <v>436775</v>
      </c>
      <c r="C62" s="218">
        <v>1635</v>
      </c>
      <c r="D62" s="218">
        <v>463713</v>
      </c>
      <c r="E62" s="219">
        <v>11742</v>
      </c>
      <c r="G62" s="190"/>
    </row>
    <row r="63" spans="1:7" x14ac:dyDescent="0.2">
      <c r="A63" s="217">
        <v>59</v>
      </c>
      <c r="B63" s="218">
        <v>427867</v>
      </c>
      <c r="C63" s="218">
        <v>2263</v>
      </c>
      <c r="D63" s="218">
        <v>458019</v>
      </c>
      <c r="E63" s="219">
        <v>14425</v>
      </c>
      <c r="G63" s="190"/>
    </row>
    <row r="64" spans="1:7" x14ac:dyDescent="0.2">
      <c r="A64" s="217">
        <v>60</v>
      </c>
      <c r="B64" s="218">
        <v>411946</v>
      </c>
      <c r="C64" s="218">
        <v>51716</v>
      </c>
      <c r="D64" s="218">
        <v>441677</v>
      </c>
      <c r="E64" s="219">
        <v>37301</v>
      </c>
      <c r="G64" s="190"/>
    </row>
    <row r="65" spans="1:8" x14ac:dyDescent="0.2">
      <c r="A65" s="217">
        <v>61</v>
      </c>
      <c r="B65" s="218">
        <v>409935</v>
      </c>
      <c r="C65" s="218">
        <v>92328</v>
      </c>
      <c r="D65" s="218">
        <v>440838</v>
      </c>
      <c r="E65" s="219">
        <v>63430</v>
      </c>
      <c r="G65" s="190"/>
    </row>
    <row r="66" spans="1:8" x14ac:dyDescent="0.2">
      <c r="A66" s="217">
        <v>62</v>
      </c>
      <c r="B66" s="218">
        <v>404615</v>
      </c>
      <c r="C66" s="218">
        <v>195753</v>
      </c>
      <c r="D66" s="218">
        <v>440031</v>
      </c>
      <c r="E66" s="219">
        <v>209106</v>
      </c>
      <c r="G66" s="190"/>
      <c r="H66" s="190"/>
    </row>
    <row r="67" spans="1:8" x14ac:dyDescent="0.2">
      <c r="A67" s="217">
        <v>63</v>
      </c>
      <c r="B67" s="218">
        <v>399222</v>
      </c>
      <c r="C67" s="218">
        <v>239725</v>
      </c>
      <c r="D67" s="218">
        <v>437495</v>
      </c>
      <c r="E67" s="219">
        <v>264418</v>
      </c>
      <c r="G67" s="190"/>
    </row>
    <row r="68" spans="1:8" x14ac:dyDescent="0.2">
      <c r="A68" s="217">
        <v>64</v>
      </c>
      <c r="B68" s="218">
        <v>385431</v>
      </c>
      <c r="C68" s="218">
        <v>252463</v>
      </c>
      <c r="D68" s="218">
        <v>427408</v>
      </c>
      <c r="E68" s="219">
        <v>278238</v>
      </c>
      <c r="G68" s="190"/>
    </row>
    <row r="69" spans="1:8" x14ac:dyDescent="0.2">
      <c r="A69" s="217">
        <v>65</v>
      </c>
      <c r="B69" s="218">
        <v>380771</v>
      </c>
      <c r="C69" s="218">
        <v>271951</v>
      </c>
      <c r="D69" s="218">
        <v>425143</v>
      </c>
      <c r="E69" s="219">
        <v>300181</v>
      </c>
      <c r="G69" s="190"/>
    </row>
    <row r="70" spans="1:8" x14ac:dyDescent="0.2">
      <c r="A70" s="217">
        <v>66</v>
      </c>
      <c r="B70" s="218">
        <v>372735</v>
      </c>
      <c r="C70" s="218">
        <v>282742</v>
      </c>
      <c r="D70" s="218">
        <v>421921</v>
      </c>
      <c r="E70" s="219">
        <v>310192</v>
      </c>
      <c r="G70" s="190"/>
    </row>
    <row r="71" spans="1:8" x14ac:dyDescent="0.2">
      <c r="A71" s="217">
        <v>67</v>
      </c>
      <c r="B71" s="218">
        <v>364324</v>
      </c>
      <c r="C71" s="218">
        <v>302911</v>
      </c>
      <c r="D71" s="218">
        <v>417746</v>
      </c>
      <c r="E71" s="219">
        <v>344539</v>
      </c>
      <c r="G71" s="190"/>
      <c r="H71" s="190"/>
    </row>
    <row r="72" spans="1:8" x14ac:dyDescent="0.2">
      <c r="A72" s="217">
        <v>68</v>
      </c>
      <c r="B72" s="218">
        <v>360581</v>
      </c>
      <c r="C72" s="218">
        <v>312826</v>
      </c>
      <c r="D72" s="218">
        <v>412362</v>
      </c>
      <c r="E72" s="219">
        <v>356135</v>
      </c>
      <c r="G72" s="190"/>
    </row>
    <row r="73" spans="1:8" x14ac:dyDescent="0.2">
      <c r="A73" s="217">
        <v>69</v>
      </c>
      <c r="B73" s="218">
        <v>350286</v>
      </c>
      <c r="C73" s="218">
        <v>307976</v>
      </c>
      <c r="D73" s="218">
        <v>402938</v>
      </c>
      <c r="E73" s="219">
        <v>353190</v>
      </c>
      <c r="G73" s="190"/>
    </row>
    <row r="74" spans="1:8" x14ac:dyDescent="0.2">
      <c r="A74" s="217">
        <v>70</v>
      </c>
      <c r="B74" s="218">
        <v>351245</v>
      </c>
      <c r="C74" s="218">
        <v>312156</v>
      </c>
      <c r="D74" s="218">
        <v>408892</v>
      </c>
      <c r="E74" s="219">
        <v>358456</v>
      </c>
      <c r="G74" s="190"/>
      <c r="H74" s="190"/>
    </row>
    <row r="75" spans="1:8" x14ac:dyDescent="0.2">
      <c r="A75" s="217">
        <v>71</v>
      </c>
      <c r="B75" s="218">
        <v>339003</v>
      </c>
      <c r="C75" s="218">
        <v>301318</v>
      </c>
      <c r="D75" s="218">
        <v>395165</v>
      </c>
      <c r="E75" s="219">
        <v>348578</v>
      </c>
      <c r="G75" s="190"/>
    </row>
    <row r="76" spans="1:8" x14ac:dyDescent="0.2">
      <c r="A76" s="217">
        <v>72</v>
      </c>
      <c r="B76" s="218">
        <v>347191</v>
      </c>
      <c r="C76" s="218">
        <v>308185</v>
      </c>
      <c r="D76" s="218">
        <v>406186</v>
      </c>
      <c r="E76" s="219">
        <v>356269</v>
      </c>
      <c r="G76" s="190"/>
    </row>
    <row r="77" spans="1:8" x14ac:dyDescent="0.2">
      <c r="A77" s="217">
        <v>73</v>
      </c>
      <c r="B77" s="218">
        <v>334869</v>
      </c>
      <c r="C77" s="218">
        <v>297680</v>
      </c>
      <c r="D77" s="218">
        <v>397980</v>
      </c>
      <c r="E77" s="219">
        <v>348991</v>
      </c>
      <c r="G77" s="190"/>
      <c r="H77" s="190">
        <f>G77-G76</f>
        <v>0</v>
      </c>
    </row>
    <row r="78" spans="1:8" x14ac:dyDescent="0.2">
      <c r="A78" s="217">
        <v>74</v>
      </c>
      <c r="B78" s="218">
        <v>330809</v>
      </c>
      <c r="C78" s="218">
        <v>290170</v>
      </c>
      <c r="D78" s="218">
        <v>393918</v>
      </c>
      <c r="E78" s="219">
        <v>339674</v>
      </c>
      <c r="G78" s="190"/>
    </row>
    <row r="79" spans="1:8" x14ac:dyDescent="0.2">
      <c r="A79" s="217">
        <v>75</v>
      </c>
      <c r="B79" s="218">
        <v>318941</v>
      </c>
      <c r="C79" s="218">
        <v>275920</v>
      </c>
      <c r="D79" s="218">
        <v>382802</v>
      </c>
      <c r="E79" s="219">
        <v>327591</v>
      </c>
      <c r="G79" s="190"/>
    </row>
    <row r="80" spans="1:8" x14ac:dyDescent="0.2">
      <c r="A80" s="217">
        <v>76</v>
      </c>
      <c r="B80" s="218">
        <v>294509</v>
      </c>
      <c r="C80" s="218">
        <v>256186</v>
      </c>
      <c r="D80" s="218">
        <v>360229</v>
      </c>
      <c r="E80" s="219">
        <v>308697</v>
      </c>
      <c r="G80" s="190"/>
    </row>
    <row r="81" spans="1:9" x14ac:dyDescent="0.2">
      <c r="A81" s="217">
        <v>77</v>
      </c>
      <c r="B81" s="218">
        <v>215908</v>
      </c>
      <c r="C81" s="218">
        <v>188657</v>
      </c>
      <c r="D81" s="218">
        <v>270554</v>
      </c>
      <c r="E81" s="219">
        <v>230354</v>
      </c>
      <c r="G81" s="190"/>
    </row>
    <row r="82" spans="1:9" x14ac:dyDescent="0.2">
      <c r="A82" s="217">
        <v>78</v>
      </c>
      <c r="B82" s="218">
        <v>205234</v>
      </c>
      <c r="C82" s="218">
        <v>178810</v>
      </c>
      <c r="D82" s="218">
        <v>260729</v>
      </c>
      <c r="E82" s="219">
        <v>221650</v>
      </c>
      <c r="G82" s="190"/>
    </row>
    <row r="83" spans="1:9" x14ac:dyDescent="0.2">
      <c r="A83" s="217">
        <v>79</v>
      </c>
      <c r="B83" s="218">
        <v>194632</v>
      </c>
      <c r="C83" s="218">
        <v>168388</v>
      </c>
      <c r="D83" s="218">
        <v>251396</v>
      </c>
      <c r="E83" s="219">
        <v>211697</v>
      </c>
      <c r="G83" s="190"/>
    </row>
    <row r="84" spans="1:9" x14ac:dyDescent="0.2">
      <c r="A84" s="217">
        <v>80</v>
      </c>
      <c r="B84" s="218">
        <v>175016</v>
      </c>
      <c r="C84" s="218">
        <v>149420</v>
      </c>
      <c r="D84" s="218">
        <v>229671</v>
      </c>
      <c r="E84" s="219">
        <v>192097</v>
      </c>
      <c r="G84" s="190"/>
    </row>
    <row r="85" spans="1:9" x14ac:dyDescent="0.2">
      <c r="A85" s="217">
        <v>81</v>
      </c>
      <c r="B85" s="218">
        <v>149738</v>
      </c>
      <c r="C85" s="218">
        <v>128430</v>
      </c>
      <c r="D85" s="218">
        <v>201481</v>
      </c>
      <c r="E85" s="219">
        <v>170447</v>
      </c>
      <c r="G85" s="190"/>
    </row>
    <row r="86" spans="1:9" x14ac:dyDescent="0.2">
      <c r="A86" s="217">
        <v>82</v>
      </c>
      <c r="B86" s="218">
        <v>149241</v>
      </c>
      <c r="C86" s="218">
        <v>125359</v>
      </c>
      <c r="D86" s="218">
        <v>205289</v>
      </c>
      <c r="E86" s="219">
        <v>173227</v>
      </c>
      <c r="G86" s="190"/>
    </row>
    <row r="87" spans="1:9" x14ac:dyDescent="0.2">
      <c r="A87" s="217">
        <v>83</v>
      </c>
      <c r="B87" s="218">
        <v>145977</v>
      </c>
      <c r="C87" s="218">
        <v>122270</v>
      </c>
      <c r="D87" s="218">
        <v>213155</v>
      </c>
      <c r="E87" s="219">
        <v>178125</v>
      </c>
      <c r="G87" s="190"/>
    </row>
    <row r="88" spans="1:9" x14ac:dyDescent="0.2">
      <c r="A88" s="217">
        <v>84</v>
      </c>
      <c r="B88" s="218">
        <v>134533</v>
      </c>
      <c r="C88" s="218">
        <v>112039</v>
      </c>
      <c r="D88" s="218">
        <v>201331</v>
      </c>
      <c r="E88" s="219">
        <v>169359</v>
      </c>
      <c r="G88" s="190"/>
    </row>
    <row r="89" spans="1:9" x14ac:dyDescent="0.2">
      <c r="A89" s="217">
        <v>85</v>
      </c>
      <c r="B89" s="218">
        <v>122661</v>
      </c>
      <c r="C89" s="218">
        <v>101313</v>
      </c>
      <c r="D89" s="218">
        <v>193010</v>
      </c>
      <c r="E89" s="219">
        <v>162753</v>
      </c>
      <c r="G89" s="190"/>
    </row>
    <row r="90" spans="1:9" x14ac:dyDescent="0.2">
      <c r="A90" s="217">
        <v>86</v>
      </c>
      <c r="B90" s="218">
        <v>113163</v>
      </c>
      <c r="C90" s="218">
        <v>92181</v>
      </c>
      <c r="D90" s="218">
        <v>185617</v>
      </c>
      <c r="E90" s="219">
        <v>155854</v>
      </c>
      <c r="G90" s="190"/>
      <c r="H90" s="190"/>
      <c r="I90" s="190"/>
    </row>
    <row r="91" spans="1:9" x14ac:dyDescent="0.2">
      <c r="A91" s="217">
        <v>87</v>
      </c>
      <c r="B91" s="218">
        <v>96916</v>
      </c>
      <c r="C91" s="218">
        <v>80284</v>
      </c>
      <c r="D91" s="218">
        <v>173069</v>
      </c>
      <c r="E91" s="219">
        <v>145323</v>
      </c>
      <c r="G91" s="190"/>
    </row>
    <row r="92" spans="1:9" x14ac:dyDescent="0.2">
      <c r="A92" s="217">
        <v>88</v>
      </c>
      <c r="B92" s="218">
        <v>87182</v>
      </c>
      <c r="C92" s="218">
        <v>71894</v>
      </c>
      <c r="D92" s="218">
        <v>163504</v>
      </c>
      <c r="E92" s="219">
        <v>138327</v>
      </c>
      <c r="G92" s="190"/>
    </row>
    <row r="93" spans="1:9" x14ac:dyDescent="0.2">
      <c r="A93" s="217">
        <v>89</v>
      </c>
      <c r="B93" s="218">
        <v>72742</v>
      </c>
      <c r="C93" s="218">
        <v>60008</v>
      </c>
      <c r="D93" s="218">
        <v>144334</v>
      </c>
      <c r="E93" s="219">
        <v>124070</v>
      </c>
      <c r="G93" s="190"/>
    </row>
    <row r="94" spans="1:9" x14ac:dyDescent="0.2">
      <c r="A94" s="217">
        <v>90</v>
      </c>
      <c r="B94" s="218">
        <v>63495</v>
      </c>
      <c r="C94" s="218">
        <v>52010</v>
      </c>
      <c r="D94" s="218">
        <v>136362</v>
      </c>
      <c r="E94" s="219">
        <v>115684</v>
      </c>
      <c r="G94" s="190"/>
    </row>
    <row r="95" spans="1:9" x14ac:dyDescent="0.2">
      <c r="A95" s="217">
        <v>91</v>
      </c>
      <c r="B95" s="218">
        <v>51502</v>
      </c>
      <c r="C95" s="218">
        <v>42064</v>
      </c>
      <c r="D95" s="218">
        <v>117375</v>
      </c>
      <c r="E95" s="219">
        <v>100626</v>
      </c>
      <c r="G95" s="190"/>
    </row>
    <row r="96" spans="1:9" x14ac:dyDescent="0.2">
      <c r="A96" s="217">
        <v>92</v>
      </c>
      <c r="B96" s="218">
        <v>40794</v>
      </c>
      <c r="C96" s="218">
        <v>33885</v>
      </c>
      <c r="D96" s="218">
        <v>101803</v>
      </c>
      <c r="E96" s="219">
        <v>87065</v>
      </c>
      <c r="G96" s="190"/>
    </row>
    <row r="97" spans="1:8" x14ac:dyDescent="0.2">
      <c r="A97" s="217">
        <v>93</v>
      </c>
      <c r="B97" s="218">
        <v>29551</v>
      </c>
      <c r="C97" s="218">
        <v>24544</v>
      </c>
      <c r="D97" s="218">
        <v>80263</v>
      </c>
      <c r="E97" s="219">
        <v>69003</v>
      </c>
      <c r="G97" s="190"/>
    </row>
    <row r="98" spans="1:8" x14ac:dyDescent="0.2">
      <c r="A98" s="217">
        <v>94</v>
      </c>
      <c r="B98" s="218">
        <v>21814</v>
      </c>
      <c r="C98" s="218">
        <v>18419</v>
      </c>
      <c r="D98" s="218">
        <v>65489</v>
      </c>
      <c r="E98" s="219">
        <v>56270</v>
      </c>
      <c r="G98" s="190"/>
    </row>
    <row r="99" spans="1:8" x14ac:dyDescent="0.2">
      <c r="A99" s="217">
        <v>95</v>
      </c>
      <c r="B99" s="218">
        <v>15240</v>
      </c>
      <c r="C99" s="218">
        <v>13100</v>
      </c>
      <c r="D99" s="218">
        <v>51604</v>
      </c>
      <c r="E99" s="219">
        <v>44260</v>
      </c>
      <c r="G99" s="190"/>
    </row>
    <row r="100" spans="1:8" x14ac:dyDescent="0.2">
      <c r="A100" s="217">
        <v>96</v>
      </c>
      <c r="B100" s="218">
        <v>10858</v>
      </c>
      <c r="C100" s="218">
        <v>9041</v>
      </c>
      <c r="D100" s="218">
        <v>40212</v>
      </c>
      <c r="E100" s="219">
        <v>34298</v>
      </c>
      <c r="G100" s="190"/>
    </row>
    <row r="101" spans="1:8" x14ac:dyDescent="0.2">
      <c r="A101" s="217">
        <v>97</v>
      </c>
      <c r="B101" s="218">
        <v>7310</v>
      </c>
      <c r="C101" s="218">
        <v>6158</v>
      </c>
      <c r="D101" s="218">
        <v>29496</v>
      </c>
      <c r="E101" s="219">
        <v>25424</v>
      </c>
      <c r="G101" s="190"/>
    </row>
    <row r="102" spans="1:8" x14ac:dyDescent="0.2">
      <c r="A102" s="217">
        <v>98</v>
      </c>
      <c r="B102" s="218">
        <v>4787</v>
      </c>
      <c r="C102" s="218">
        <v>3865</v>
      </c>
      <c r="D102" s="218">
        <v>20911</v>
      </c>
      <c r="E102" s="219">
        <v>18206</v>
      </c>
      <c r="G102" s="190"/>
    </row>
    <row r="103" spans="1:8" x14ac:dyDescent="0.2">
      <c r="A103" s="217">
        <v>99</v>
      </c>
      <c r="B103" s="218">
        <v>3284</v>
      </c>
      <c r="C103" s="218">
        <v>2472</v>
      </c>
      <c r="D103" s="218">
        <v>15028</v>
      </c>
      <c r="E103" s="219">
        <v>12927</v>
      </c>
      <c r="G103" s="190"/>
    </row>
    <row r="104" spans="1:8" x14ac:dyDescent="0.2">
      <c r="A104" s="217">
        <v>100</v>
      </c>
      <c r="B104" s="218">
        <v>4277</v>
      </c>
      <c r="C104" s="218">
        <v>3330</v>
      </c>
      <c r="D104" s="218">
        <v>25745</v>
      </c>
      <c r="E104" s="219">
        <v>21176</v>
      </c>
      <c r="G104" s="190"/>
    </row>
    <row r="105" spans="1:8" x14ac:dyDescent="0.2">
      <c r="A105" s="174" t="s">
        <v>43</v>
      </c>
      <c r="B105" s="175">
        <f>SUM(B4:B104)</f>
        <v>32920377</v>
      </c>
      <c r="C105" s="175">
        <f>SUM(C4:C104)</f>
        <v>6146023</v>
      </c>
      <c r="D105" s="175">
        <f>SUM(D4:D104)</f>
        <v>35122214</v>
      </c>
      <c r="E105" s="176">
        <f>SUM(E4:E104)</f>
        <v>7809755</v>
      </c>
      <c r="G105" s="190"/>
      <c r="H105" s="190"/>
    </row>
    <row r="106" spans="1:8" ht="12" customHeight="1" x14ac:dyDescent="0.2">
      <c r="A106" s="248" t="s">
        <v>146</v>
      </c>
      <c r="B106" s="248"/>
      <c r="C106" s="248"/>
      <c r="D106" s="248"/>
      <c r="E106" s="248"/>
      <c r="F106" s="191"/>
    </row>
    <row r="107" spans="1:8" x14ac:dyDescent="0.2">
      <c r="A107" s="249" t="s">
        <v>147</v>
      </c>
      <c r="B107" s="249"/>
      <c r="C107" s="249"/>
      <c r="D107" s="249"/>
      <c r="E107" s="249"/>
      <c r="F107" s="249"/>
      <c r="G107" s="249"/>
    </row>
    <row r="108" spans="1:8" x14ac:dyDescent="0.2">
      <c r="A108" s="203" t="s">
        <v>148</v>
      </c>
      <c r="G108" s="15"/>
    </row>
    <row r="109" spans="1:8" ht="15" customHeight="1" x14ac:dyDescent="0.2">
      <c r="A109" s="180" t="s">
        <v>133</v>
      </c>
      <c r="B109" s="180"/>
      <c r="C109" s="180"/>
      <c r="D109" s="180"/>
      <c r="E109" s="180"/>
      <c r="F109" s="180"/>
      <c r="G109" s="180"/>
    </row>
    <row r="111" spans="1:8" ht="15" x14ac:dyDescent="0.25">
      <c r="A111"/>
    </row>
    <row r="112" spans="1:8" ht="56.25" customHeight="1" x14ac:dyDescent="0.2">
      <c r="C112" s="221"/>
    </row>
  </sheetData>
  <mergeCells count="10">
    <mergeCell ref="A106:E106"/>
    <mergeCell ref="A107:G107"/>
    <mergeCell ref="A2:A3"/>
    <mergeCell ref="H2:N2"/>
    <mergeCell ref="H1:N1"/>
    <mergeCell ref="H21:N21"/>
    <mergeCell ref="H20:L20"/>
    <mergeCell ref="A1:E1"/>
    <mergeCell ref="B2:C2"/>
    <mergeCell ref="D2:E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58165-CB6A-4194-8CE8-A3A9683C6B6C}">
  <dimension ref="A1:F8"/>
  <sheetViews>
    <sheetView workbookViewId="0">
      <selection activeCell="A3" sqref="A3"/>
    </sheetView>
  </sheetViews>
  <sheetFormatPr baseColWidth="10" defaultColWidth="11.5703125" defaultRowHeight="15" x14ac:dyDescent="0.25"/>
  <cols>
    <col min="1" max="1" width="28.7109375" style="5" customWidth="1"/>
    <col min="2" max="5" width="16.7109375" style="5" customWidth="1"/>
    <col min="6" max="16384" width="11.5703125" style="5"/>
  </cols>
  <sheetData>
    <row r="1" spans="1:6" ht="23.25" customHeight="1" x14ac:dyDescent="0.25">
      <c r="A1" s="316" t="s">
        <v>184</v>
      </c>
      <c r="B1" s="316"/>
      <c r="C1" s="316"/>
      <c r="D1" s="316"/>
      <c r="E1" s="316"/>
      <c r="F1" s="241"/>
    </row>
    <row r="2" spans="1:6" ht="15" customHeight="1" x14ac:dyDescent="0.25">
      <c r="A2" s="317"/>
      <c r="B2" s="317"/>
      <c r="C2" s="317"/>
      <c r="D2" s="317"/>
      <c r="E2" s="317"/>
      <c r="F2" s="241"/>
    </row>
    <row r="3" spans="1:6" ht="57" customHeight="1" x14ac:dyDescent="0.25">
      <c r="A3" s="235"/>
      <c r="B3" s="236" t="s">
        <v>176</v>
      </c>
      <c r="C3" s="236" t="s">
        <v>177</v>
      </c>
      <c r="D3" s="236" t="s">
        <v>178</v>
      </c>
      <c r="E3" s="237" t="s">
        <v>179</v>
      </c>
      <c r="F3" s="233"/>
    </row>
    <row r="4" spans="1:6" ht="28.5" customHeight="1" x14ac:dyDescent="0.25">
      <c r="A4" s="238" t="s">
        <v>173</v>
      </c>
      <c r="B4" s="305">
        <v>18.012</v>
      </c>
      <c r="C4" s="305">
        <v>16.533999999999999</v>
      </c>
      <c r="D4" s="305">
        <v>16.997</v>
      </c>
      <c r="E4" s="307">
        <v>4.3940000000000001</v>
      </c>
    </row>
    <row r="5" spans="1:6" ht="26.45" customHeight="1" x14ac:dyDescent="0.25">
      <c r="A5" s="239" t="s">
        <v>174</v>
      </c>
      <c r="B5" s="306">
        <v>14.933</v>
      </c>
      <c r="C5" s="306">
        <v>13.781000000000001</v>
      </c>
      <c r="D5" s="306">
        <v>14.209</v>
      </c>
      <c r="E5" s="308">
        <v>2.8420000000000001</v>
      </c>
    </row>
    <row r="6" spans="1:6" ht="26.45" customHeight="1" x14ac:dyDescent="0.25">
      <c r="A6" s="239" t="s">
        <v>175</v>
      </c>
      <c r="B6" s="303">
        <f>B5/B4</f>
        <v>0.82905840550743948</v>
      </c>
      <c r="C6" s="303">
        <f t="shared" ref="C6:E6" si="0">C5/C4</f>
        <v>0.83349461715253426</v>
      </c>
      <c r="D6" s="303">
        <f t="shared" si="0"/>
        <v>0.83597105371536151</v>
      </c>
      <c r="E6" s="304">
        <f t="shared" si="0"/>
        <v>0.64679107874374142</v>
      </c>
    </row>
    <row r="7" spans="1:6" x14ac:dyDescent="0.25">
      <c r="A7" s="234" t="s">
        <v>180</v>
      </c>
    </row>
    <row r="8" spans="1:6" x14ac:dyDescent="0.25">
      <c r="A8" s="234" t="s">
        <v>181</v>
      </c>
    </row>
  </sheetData>
  <mergeCells count="1">
    <mergeCell ref="A1:E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0756C-FAB9-4C0B-B9A5-EEB206B4B20A}">
  <sheetPr codeName="Feuil4"/>
  <dimension ref="A1:G12"/>
  <sheetViews>
    <sheetView showGridLines="0" workbookViewId="0">
      <selection activeCell="H24" sqref="H24"/>
    </sheetView>
  </sheetViews>
  <sheetFormatPr baseColWidth="10" defaultColWidth="11.42578125" defaultRowHeight="15" x14ac:dyDescent="0.25"/>
  <cols>
    <col min="1" max="1" width="15.85546875" style="5" customWidth="1"/>
    <col min="2" max="2" width="12.7109375" style="5" customWidth="1"/>
    <col min="3" max="3" width="9.28515625" style="5" customWidth="1"/>
    <col min="4" max="4" width="12.7109375" style="5" customWidth="1"/>
    <col min="5" max="5" width="9.28515625" style="5" customWidth="1"/>
    <col min="6" max="6" width="12.7109375" style="5" customWidth="1"/>
    <col min="7" max="7" width="9.140625" style="5" customWidth="1"/>
    <col min="8" max="16384" width="11.42578125" style="5"/>
  </cols>
  <sheetData>
    <row r="1" spans="1:7" ht="41.25" customHeight="1" x14ac:dyDescent="0.25">
      <c r="A1" s="255" t="s">
        <v>125</v>
      </c>
      <c r="B1" s="255"/>
      <c r="C1" s="255"/>
      <c r="D1" s="255"/>
      <c r="E1" s="255"/>
      <c r="F1" s="255"/>
      <c r="G1" s="255"/>
    </row>
    <row r="2" spans="1:7" ht="18" customHeight="1" x14ac:dyDescent="0.25">
      <c r="B2" s="17" t="s">
        <v>0</v>
      </c>
      <c r="C2" s="18" t="s">
        <v>12</v>
      </c>
      <c r="D2" s="1" t="s">
        <v>1</v>
      </c>
      <c r="E2" s="18" t="s">
        <v>12</v>
      </c>
      <c r="F2" s="1" t="s">
        <v>2</v>
      </c>
      <c r="G2" s="18" t="s">
        <v>12</v>
      </c>
    </row>
    <row r="3" spans="1:7" x14ac:dyDescent="0.25">
      <c r="A3" s="19" t="s">
        <v>13</v>
      </c>
      <c r="B3" s="20">
        <f>SUM('Pyramide retraités'!B4:D19)</f>
        <v>1411607</v>
      </c>
      <c r="C3" s="21">
        <f>B3/$B$7</f>
        <v>0.21264653082523347</v>
      </c>
      <c r="D3" s="20">
        <f>SUM('Pyramide retraités'!E4:G19)</f>
        <v>1566274</v>
      </c>
      <c r="E3" s="21">
        <f>D3/$D$7</f>
        <v>0.18621972556537403</v>
      </c>
      <c r="F3" s="20">
        <f>B3+D3</f>
        <v>2977881</v>
      </c>
      <c r="G3" s="21">
        <f>F3/$F$7</f>
        <v>0.19787674683210124</v>
      </c>
    </row>
    <row r="4" spans="1:7" x14ac:dyDescent="0.25">
      <c r="A4" s="22" t="s">
        <v>14</v>
      </c>
      <c r="B4" s="23">
        <f>SUM('Pyramide retraités'!B20:D27)</f>
        <v>2553699</v>
      </c>
      <c r="C4" s="24">
        <f>B4/$B$7</f>
        <v>0.38469293020073425</v>
      </c>
      <c r="D4" s="23">
        <f>SUM('Pyramide retraités'!E20:G27)</f>
        <v>2976310</v>
      </c>
      <c r="E4" s="24">
        <f>D4/$D$7</f>
        <v>0.35386377568514732</v>
      </c>
      <c r="F4" s="23">
        <f>B4+D4</f>
        <v>5530009</v>
      </c>
      <c r="G4" s="24">
        <f>F4/$F$7</f>
        <v>0.36746269944038779</v>
      </c>
    </row>
    <row r="5" spans="1:7" x14ac:dyDescent="0.25">
      <c r="A5" s="22" t="s">
        <v>15</v>
      </c>
      <c r="B5" s="20">
        <f>SUM('Pyramide retraités'!B28:D37)</f>
        <v>1948489</v>
      </c>
      <c r="C5" s="21">
        <f>B5/$B$7</f>
        <v>0.29352321588170671</v>
      </c>
      <c r="D5" s="20">
        <f>SUM('Pyramide retraités'!E28:G37)</f>
        <v>2423202</v>
      </c>
      <c r="E5" s="21">
        <f>D5/$D$7</f>
        <v>0.288102855202516</v>
      </c>
      <c r="F5" s="20">
        <f>B5+D5</f>
        <v>4371691</v>
      </c>
      <c r="G5" s="21">
        <f>F5/$F$7</f>
        <v>0.29049380859583562</v>
      </c>
    </row>
    <row r="6" spans="1:7" x14ac:dyDescent="0.25">
      <c r="A6" s="22" t="s">
        <v>16</v>
      </c>
      <c r="B6" s="23">
        <f>SUM('Pyramide retraités'!B38:D59)</f>
        <v>724484</v>
      </c>
      <c r="C6" s="24">
        <f>B6/$B$7</f>
        <v>0.10913732309232559</v>
      </c>
      <c r="D6" s="23">
        <f>SUM('Pyramide retraités'!E38:G59)</f>
        <v>1445106</v>
      </c>
      <c r="E6" s="24">
        <f>D6/$D$7</f>
        <v>0.17181364354696269</v>
      </c>
      <c r="F6" s="23">
        <f>B6+D6</f>
        <v>2169590</v>
      </c>
      <c r="G6" s="24">
        <f>F6/$F$7</f>
        <v>0.14416674513167535</v>
      </c>
    </row>
    <row r="7" spans="1:7" s="28" customFormat="1" ht="19.5" customHeight="1" x14ac:dyDescent="0.25">
      <c r="A7" s="25" t="s">
        <v>2</v>
      </c>
      <c r="B7" s="26">
        <f>SUM(B3:B6)</f>
        <v>6638279</v>
      </c>
      <c r="C7" s="27">
        <f>B7/$B$7</f>
        <v>1</v>
      </c>
      <c r="D7" s="26">
        <f>SUM(D3:D6)</f>
        <v>8410892</v>
      </c>
      <c r="E7" s="27">
        <f>D7/$D$7</f>
        <v>1</v>
      </c>
      <c r="F7" s="26">
        <f>SUM(F3:F6)</f>
        <v>15049171</v>
      </c>
      <c r="G7" s="27">
        <f>F7/$F$7</f>
        <v>1</v>
      </c>
    </row>
    <row r="8" spans="1:7" s="28" customFormat="1" ht="19.5" customHeight="1" x14ac:dyDescent="0.25">
      <c r="A8" s="29" t="s">
        <v>17</v>
      </c>
      <c r="B8" s="30" t="s">
        <v>115</v>
      </c>
      <c r="C8" s="31"/>
      <c r="D8" s="30" t="s">
        <v>38</v>
      </c>
      <c r="E8" s="31"/>
      <c r="F8" s="30" t="s">
        <v>116</v>
      </c>
      <c r="G8" s="31"/>
    </row>
    <row r="9" spans="1:7" x14ac:dyDescent="0.25">
      <c r="A9" s="178" t="s">
        <v>131</v>
      </c>
      <c r="B9" s="179"/>
      <c r="C9" s="179"/>
      <c r="D9" s="179"/>
      <c r="E9" s="179"/>
      <c r="F9" s="179"/>
      <c r="G9" s="179"/>
    </row>
    <row r="10" spans="1:7" ht="15" customHeight="1" x14ac:dyDescent="0.25">
      <c r="A10" s="256" t="s">
        <v>132</v>
      </c>
      <c r="B10" s="256"/>
      <c r="C10" s="256"/>
      <c r="D10" s="256"/>
      <c r="E10" s="256"/>
      <c r="F10" s="256"/>
      <c r="G10" s="256"/>
    </row>
    <row r="11" spans="1:7" x14ac:dyDescent="0.25">
      <c r="A11"/>
    </row>
    <row r="12" spans="1:7" x14ac:dyDescent="0.25">
      <c r="A12"/>
    </row>
  </sheetData>
  <mergeCells count="2">
    <mergeCell ref="A1:G1"/>
    <mergeCell ref="A10:G10"/>
  </mergeCells>
  <pageMargins left="0.7" right="0.7" top="0.75" bottom="0.75" header="0.3" footer="0.3"/>
  <pageSetup paperSize="9" orientation="portrait" verticalDpi="0" r:id="rId1"/>
  <ignoredErrors>
    <ignoredError sqref="C7 E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7A56-046F-4948-B7E7-E925614C80C2}">
  <sheetPr codeName="Feuil5"/>
  <dimension ref="A1:Y65"/>
  <sheetViews>
    <sheetView showGridLines="0" zoomScaleNormal="100" workbookViewId="0">
      <selection activeCell="J3" sqref="J3:S3"/>
    </sheetView>
  </sheetViews>
  <sheetFormatPr baseColWidth="10" defaultColWidth="11.42578125" defaultRowHeight="12.75" x14ac:dyDescent="0.2"/>
  <cols>
    <col min="1" max="1" width="11.42578125" style="99"/>
    <col min="2" max="7" width="15.7109375" style="85" customWidth="1"/>
    <col min="8" max="16384" width="11.42578125" style="85"/>
  </cols>
  <sheetData>
    <row r="1" spans="1:25" ht="33.75" customHeight="1" x14ac:dyDescent="0.25">
      <c r="A1" s="258" t="s">
        <v>124</v>
      </c>
      <c r="B1" s="258"/>
      <c r="C1" s="258"/>
      <c r="D1" s="258"/>
      <c r="E1" s="258"/>
      <c r="F1" s="258"/>
      <c r="G1" s="258"/>
    </row>
    <row r="2" spans="1:25" ht="15" x14ac:dyDescent="0.25">
      <c r="A2" s="86"/>
      <c r="B2" s="259" t="s">
        <v>0</v>
      </c>
      <c r="C2" s="260"/>
      <c r="D2" s="261"/>
      <c r="E2" s="260" t="s">
        <v>1</v>
      </c>
      <c r="F2" s="260"/>
      <c r="G2" s="261"/>
    </row>
    <row r="3" spans="1:25" ht="60" x14ac:dyDescent="0.25">
      <c r="A3" s="87"/>
      <c r="B3" s="88" t="s">
        <v>40</v>
      </c>
      <c r="C3" s="88" t="s">
        <v>41</v>
      </c>
      <c r="D3" s="88" t="s">
        <v>42</v>
      </c>
      <c r="E3" s="88" t="s">
        <v>40</v>
      </c>
      <c r="F3" s="88" t="s">
        <v>41</v>
      </c>
      <c r="G3" s="88" t="s">
        <v>42</v>
      </c>
      <c r="J3" s="318" t="s">
        <v>130</v>
      </c>
      <c r="K3" s="318"/>
      <c r="L3" s="318"/>
      <c r="M3" s="318"/>
      <c r="N3" s="318"/>
      <c r="O3" s="318"/>
      <c r="P3" s="318"/>
      <c r="Q3" s="318"/>
      <c r="R3" s="318"/>
      <c r="S3" s="318"/>
      <c r="V3" s="122" t="s">
        <v>58</v>
      </c>
      <c r="W3" s="157" t="s">
        <v>0</v>
      </c>
      <c r="X3" s="157" t="s">
        <v>1</v>
      </c>
      <c r="Y3" s="157" t="s">
        <v>123</v>
      </c>
    </row>
    <row r="4" spans="1:25" ht="15" x14ac:dyDescent="0.25">
      <c r="A4" s="89">
        <v>51</v>
      </c>
      <c r="B4" s="90">
        <v>3</v>
      </c>
      <c r="C4" s="90"/>
      <c r="D4" s="90"/>
      <c r="E4" s="91">
        <v>38</v>
      </c>
      <c r="F4" s="91"/>
      <c r="G4" s="91"/>
      <c r="V4" s="115" t="s">
        <v>2</v>
      </c>
      <c r="W4" s="158"/>
      <c r="X4" s="158"/>
      <c r="Y4" s="158"/>
    </row>
    <row r="5" spans="1:25" ht="15" x14ac:dyDescent="0.25">
      <c r="A5" s="92">
        <v>52</v>
      </c>
      <c r="B5" s="93">
        <v>7</v>
      </c>
      <c r="C5" s="93"/>
      <c r="D5" s="93"/>
      <c r="E5" s="94">
        <v>134</v>
      </c>
      <c r="F5" s="94"/>
      <c r="G5" s="94"/>
      <c r="V5" s="116" t="s">
        <v>57</v>
      </c>
      <c r="W5" s="159"/>
      <c r="X5" s="159"/>
      <c r="Y5" s="159"/>
    </row>
    <row r="6" spans="1:25" ht="15" x14ac:dyDescent="0.25">
      <c r="A6" s="95">
        <v>53</v>
      </c>
      <c r="B6" s="90">
        <v>11</v>
      </c>
      <c r="C6" s="90"/>
      <c r="D6" s="90"/>
      <c r="E6" s="91">
        <v>314</v>
      </c>
      <c r="F6" s="91"/>
      <c r="G6" s="91"/>
      <c r="V6" s="116"/>
      <c r="W6" s="159"/>
      <c r="X6" s="159"/>
      <c r="Y6" s="159"/>
    </row>
    <row r="7" spans="1:25" ht="15" x14ac:dyDescent="0.25">
      <c r="A7" s="92">
        <v>54</v>
      </c>
      <c r="B7" s="93">
        <v>12</v>
      </c>
      <c r="C7" s="93"/>
      <c r="D7" s="93"/>
      <c r="E7" s="94">
        <v>459</v>
      </c>
      <c r="F7" s="94"/>
      <c r="G7" s="94"/>
      <c r="V7" s="117" t="s">
        <v>56</v>
      </c>
      <c r="W7" s="160">
        <f>SUM(B4:D7)</f>
        <v>33</v>
      </c>
      <c r="X7" s="159">
        <f>SUM(E4:G7)</f>
        <v>945</v>
      </c>
      <c r="Y7" s="160">
        <f>SUM(W7:X7)</f>
        <v>978</v>
      </c>
    </row>
    <row r="8" spans="1:25" ht="15" x14ac:dyDescent="0.25">
      <c r="A8" s="95">
        <v>55</v>
      </c>
      <c r="B8" s="90">
        <v>251</v>
      </c>
      <c r="C8" s="90"/>
      <c r="D8" s="90">
        <v>64</v>
      </c>
      <c r="E8" s="91">
        <v>3744</v>
      </c>
      <c r="F8" s="91"/>
      <c r="G8" s="91">
        <v>46</v>
      </c>
      <c r="V8" s="117" t="s">
        <v>55</v>
      </c>
      <c r="W8" s="160">
        <f>SUM(B8:D12)</f>
        <v>6092</v>
      </c>
      <c r="X8" s="159">
        <f>SUM(E8:G12)</f>
        <v>55151</v>
      </c>
      <c r="Y8" s="160">
        <f t="shared" ref="Y8:Y17" si="0">SUM(W8:X8)</f>
        <v>61243</v>
      </c>
    </row>
    <row r="9" spans="1:25" ht="15" x14ac:dyDescent="0.25">
      <c r="A9" s="92">
        <v>56</v>
      </c>
      <c r="B9" s="93">
        <v>533</v>
      </c>
      <c r="C9" s="93"/>
      <c r="D9" s="93">
        <v>209</v>
      </c>
      <c r="E9" s="94">
        <v>8204</v>
      </c>
      <c r="F9" s="94">
        <v>1</v>
      </c>
      <c r="G9" s="94">
        <v>100</v>
      </c>
      <c r="V9" s="117" t="s">
        <v>54</v>
      </c>
      <c r="W9" s="160">
        <f>SUM(B13:D17)</f>
        <v>839603</v>
      </c>
      <c r="X9" s="159">
        <f>SUM(E13:G17)</f>
        <v>878755</v>
      </c>
      <c r="Y9" s="160">
        <f t="shared" si="0"/>
        <v>1718358</v>
      </c>
    </row>
    <row r="10" spans="1:25" ht="15" x14ac:dyDescent="0.25">
      <c r="A10" s="95">
        <v>57</v>
      </c>
      <c r="B10" s="90">
        <v>742</v>
      </c>
      <c r="C10" s="90"/>
      <c r="D10" s="90">
        <v>362</v>
      </c>
      <c r="E10" s="91">
        <v>10911</v>
      </c>
      <c r="F10" s="91">
        <v>3</v>
      </c>
      <c r="G10" s="91">
        <v>213</v>
      </c>
      <c r="V10" s="117" t="s">
        <v>53</v>
      </c>
      <c r="W10" s="160">
        <f>SUM(B18:D22)</f>
        <v>1519097</v>
      </c>
      <c r="X10" s="159">
        <f>SUM(E18:G22)</f>
        <v>1734994</v>
      </c>
      <c r="Y10" s="160">
        <f t="shared" si="0"/>
        <v>3254091</v>
      </c>
    </row>
    <row r="11" spans="1:25" ht="15" x14ac:dyDescent="0.25">
      <c r="A11" s="92">
        <v>58</v>
      </c>
      <c r="B11" s="93">
        <v>1060</v>
      </c>
      <c r="C11" s="93">
        <v>2</v>
      </c>
      <c r="D11" s="93">
        <v>586</v>
      </c>
      <c r="E11" s="94">
        <v>13996</v>
      </c>
      <c r="F11" s="94">
        <v>6</v>
      </c>
      <c r="G11" s="94">
        <v>339</v>
      </c>
      <c r="V11" s="118" t="s">
        <v>52</v>
      </c>
      <c r="W11" s="160">
        <f>SUM(B23:D27)</f>
        <v>1600481</v>
      </c>
      <c r="X11" s="159">
        <f>SUM(E23:G27)</f>
        <v>1872739</v>
      </c>
      <c r="Y11" s="160">
        <f t="shared" si="0"/>
        <v>3473220</v>
      </c>
    </row>
    <row r="12" spans="1:25" ht="15" x14ac:dyDescent="0.25">
      <c r="A12" s="95">
        <v>59</v>
      </c>
      <c r="B12" s="90">
        <v>1370</v>
      </c>
      <c r="C12" s="90">
        <v>3</v>
      </c>
      <c r="D12" s="90">
        <v>910</v>
      </c>
      <c r="E12" s="91">
        <v>17110</v>
      </c>
      <c r="F12" s="91">
        <v>20</v>
      </c>
      <c r="G12" s="91">
        <v>458</v>
      </c>
      <c r="V12" s="117" t="s">
        <v>51</v>
      </c>
      <c r="W12" s="160">
        <f>SUM(B28:D32)</f>
        <v>1196111</v>
      </c>
      <c r="X12" s="159">
        <f>SUM(E28:G32)</f>
        <v>1427199</v>
      </c>
      <c r="Y12" s="160">
        <f t="shared" si="0"/>
        <v>2623310</v>
      </c>
    </row>
    <row r="13" spans="1:25" ht="15" x14ac:dyDescent="0.25">
      <c r="A13" s="92">
        <v>60</v>
      </c>
      <c r="B13" s="93">
        <v>1336</v>
      </c>
      <c r="C13" s="93">
        <v>224</v>
      </c>
      <c r="D13" s="93">
        <v>50253</v>
      </c>
      <c r="E13" s="94">
        <v>19304</v>
      </c>
      <c r="F13" s="94">
        <v>534</v>
      </c>
      <c r="G13" s="94">
        <v>20765</v>
      </c>
      <c r="V13" s="117" t="s">
        <v>50</v>
      </c>
      <c r="W13" s="160">
        <f>SUM(B33:D37)</f>
        <v>752378</v>
      </c>
      <c r="X13" s="159">
        <f>SUM(E33:G37)</f>
        <v>996003</v>
      </c>
      <c r="Y13" s="160">
        <f t="shared" si="0"/>
        <v>1748381</v>
      </c>
    </row>
    <row r="14" spans="1:25" ht="15" x14ac:dyDescent="0.25">
      <c r="A14" s="95">
        <v>61</v>
      </c>
      <c r="B14" s="90">
        <v>1539</v>
      </c>
      <c r="C14" s="90">
        <v>524</v>
      </c>
      <c r="D14" s="90">
        <v>90504</v>
      </c>
      <c r="E14" s="91">
        <v>22225</v>
      </c>
      <c r="F14" s="91">
        <v>1450</v>
      </c>
      <c r="G14" s="91">
        <v>43414</v>
      </c>
      <c r="V14" s="117" t="s">
        <v>49</v>
      </c>
      <c r="W14" s="160">
        <f>SUM(B38:D42)</f>
        <v>480325</v>
      </c>
      <c r="X14" s="159">
        <f>SUM(E38:G42)</f>
        <v>808970</v>
      </c>
      <c r="Y14" s="160">
        <f t="shared" si="0"/>
        <v>1289295</v>
      </c>
    </row>
    <row r="15" spans="1:25" ht="15" x14ac:dyDescent="0.25">
      <c r="A15" s="92">
        <v>62</v>
      </c>
      <c r="B15" s="93">
        <v>945</v>
      </c>
      <c r="C15" s="93">
        <v>1770</v>
      </c>
      <c r="D15" s="93">
        <v>194173</v>
      </c>
      <c r="E15" s="94">
        <v>15536</v>
      </c>
      <c r="F15" s="94">
        <v>12715</v>
      </c>
      <c r="G15" s="94">
        <v>185671</v>
      </c>
      <c r="V15" s="117" t="s">
        <v>48</v>
      </c>
      <c r="W15" s="160">
        <f>SUM(B43:D47)</f>
        <v>199843</v>
      </c>
      <c r="X15" s="159">
        <f>SUM(E43:G47)</f>
        <v>468082</v>
      </c>
      <c r="Y15" s="160">
        <f t="shared" si="0"/>
        <v>667925</v>
      </c>
    </row>
    <row r="16" spans="1:25" ht="15" x14ac:dyDescent="0.25">
      <c r="A16" s="95">
        <v>63</v>
      </c>
      <c r="B16" s="90">
        <v>821</v>
      </c>
      <c r="C16" s="90">
        <v>2638</v>
      </c>
      <c r="D16" s="90">
        <v>238748</v>
      </c>
      <c r="E16" s="91">
        <v>13887</v>
      </c>
      <c r="F16" s="91">
        <v>19213</v>
      </c>
      <c r="G16" s="91">
        <v>237787</v>
      </c>
      <c r="V16" s="117" t="s">
        <v>47</v>
      </c>
      <c r="W16" s="160">
        <f>SUM(B48:D52)</f>
        <v>40280</v>
      </c>
      <c r="X16" s="159">
        <f>SUM(E48:G52)</f>
        <v>145134</v>
      </c>
      <c r="Y16" s="160">
        <f t="shared" si="0"/>
        <v>185414</v>
      </c>
    </row>
    <row r="17" spans="1:25" ht="15" x14ac:dyDescent="0.25">
      <c r="A17" s="92">
        <v>64</v>
      </c>
      <c r="B17" s="93">
        <v>781</v>
      </c>
      <c r="C17" s="93">
        <v>3038</v>
      </c>
      <c r="D17" s="93">
        <v>252309</v>
      </c>
      <c r="E17" s="94">
        <v>14358</v>
      </c>
      <c r="F17" s="94">
        <v>22914</v>
      </c>
      <c r="G17" s="94">
        <v>248982</v>
      </c>
      <c r="V17" s="117" t="s">
        <v>46</v>
      </c>
      <c r="W17" s="160">
        <f>SUM(B53:D59)</f>
        <v>4036</v>
      </c>
      <c r="X17" s="159">
        <f>SUM(E53:G59)</f>
        <v>22920</v>
      </c>
      <c r="Y17" s="160">
        <f t="shared" si="0"/>
        <v>26956</v>
      </c>
    </row>
    <row r="18" spans="1:25" ht="15" x14ac:dyDescent="0.25">
      <c r="A18" s="95">
        <v>65</v>
      </c>
      <c r="B18" s="90">
        <v>793</v>
      </c>
      <c r="C18" s="90">
        <v>3668</v>
      </c>
      <c r="D18" s="90">
        <v>272329</v>
      </c>
      <c r="E18" s="91">
        <v>14463</v>
      </c>
      <c r="F18" s="91">
        <v>27984</v>
      </c>
      <c r="G18" s="91">
        <v>267319</v>
      </c>
      <c r="V18" s="119"/>
      <c r="W18" s="159"/>
      <c r="X18" s="159"/>
      <c r="Y18" s="159"/>
    </row>
    <row r="19" spans="1:25" ht="15" x14ac:dyDescent="0.25">
      <c r="A19" s="92">
        <v>66</v>
      </c>
      <c r="B19" s="93">
        <v>733</v>
      </c>
      <c r="C19" s="93">
        <v>4260</v>
      </c>
      <c r="D19" s="93">
        <v>284096</v>
      </c>
      <c r="E19" s="94">
        <v>15138</v>
      </c>
      <c r="F19" s="94">
        <v>32292</v>
      </c>
      <c r="G19" s="94">
        <v>274227</v>
      </c>
      <c r="V19" s="117" t="s">
        <v>45</v>
      </c>
      <c r="W19" s="160">
        <f>SUM(W7:W17)</f>
        <v>6638279</v>
      </c>
      <c r="X19" s="160">
        <f>SUM(X7:X17)</f>
        <v>8410892</v>
      </c>
      <c r="Y19" s="160">
        <f>SUM(Y7:Y17)</f>
        <v>15049171</v>
      </c>
    </row>
    <row r="20" spans="1:25" ht="15" x14ac:dyDescent="0.25">
      <c r="A20" s="95">
        <v>67</v>
      </c>
      <c r="B20" s="90">
        <v>504</v>
      </c>
      <c r="C20" s="90">
        <v>4842</v>
      </c>
      <c r="D20" s="90">
        <v>305523</v>
      </c>
      <c r="E20" s="91">
        <v>12987</v>
      </c>
      <c r="F20" s="91">
        <v>38396</v>
      </c>
      <c r="G20" s="91">
        <v>307330</v>
      </c>
      <c r="V20" s="117"/>
      <c r="W20" s="159"/>
      <c r="X20" s="159"/>
      <c r="Y20" s="159"/>
    </row>
    <row r="21" spans="1:25" ht="15" x14ac:dyDescent="0.25">
      <c r="A21" s="92">
        <v>68</v>
      </c>
      <c r="B21" s="93">
        <v>407</v>
      </c>
      <c r="C21" s="93">
        <v>5479</v>
      </c>
      <c r="D21" s="93">
        <v>316767</v>
      </c>
      <c r="E21" s="94">
        <v>12089</v>
      </c>
      <c r="F21" s="94">
        <v>44045</v>
      </c>
      <c r="G21" s="94">
        <v>316634</v>
      </c>
      <c r="V21" s="205"/>
      <c r="W21" s="206"/>
      <c r="X21" s="206"/>
      <c r="Y21" s="206"/>
    </row>
    <row r="22" spans="1:25" ht="15" x14ac:dyDescent="0.25">
      <c r="A22" s="95">
        <v>69</v>
      </c>
      <c r="B22" s="90">
        <v>373</v>
      </c>
      <c r="C22" s="90">
        <v>5962</v>
      </c>
      <c r="D22" s="90">
        <v>313361</v>
      </c>
      <c r="E22" s="91">
        <v>12751</v>
      </c>
      <c r="F22" s="91">
        <v>47866</v>
      </c>
      <c r="G22" s="91">
        <v>311473</v>
      </c>
      <c r="V22" s="134"/>
      <c r="W22" s="207"/>
      <c r="X22" s="207"/>
      <c r="Y22" s="207"/>
    </row>
    <row r="23" spans="1:25" ht="15" x14ac:dyDescent="0.25">
      <c r="A23" s="92">
        <v>70</v>
      </c>
      <c r="B23" s="93">
        <v>312</v>
      </c>
      <c r="C23" s="93">
        <v>6622</v>
      </c>
      <c r="D23" s="93">
        <v>319259</v>
      </c>
      <c r="E23" s="94">
        <v>13773</v>
      </c>
      <c r="F23" s="94">
        <v>52869</v>
      </c>
      <c r="G23" s="94">
        <v>313421</v>
      </c>
      <c r="J23" s="257" t="s">
        <v>131</v>
      </c>
      <c r="K23" s="257"/>
      <c r="V23" s="208"/>
      <c r="W23" s="209"/>
      <c r="X23" s="209"/>
      <c r="Y23" s="209"/>
    </row>
    <row r="24" spans="1:25" ht="15" x14ac:dyDescent="0.25">
      <c r="A24" s="95">
        <v>71</v>
      </c>
      <c r="B24" s="90">
        <v>403</v>
      </c>
      <c r="C24" s="90">
        <v>6807</v>
      </c>
      <c r="D24" s="90">
        <v>309331</v>
      </c>
      <c r="E24" s="91">
        <v>14074</v>
      </c>
      <c r="F24" s="91">
        <v>55868</v>
      </c>
      <c r="G24" s="91">
        <v>301312</v>
      </c>
      <c r="J24" s="256" t="s">
        <v>132</v>
      </c>
      <c r="K24" s="256"/>
      <c r="L24" s="256"/>
      <c r="M24" s="256"/>
      <c r="N24" s="256"/>
      <c r="O24" s="256"/>
      <c r="P24" s="256"/>
      <c r="V24" s="123"/>
      <c r="W24" s="207"/>
      <c r="X24" s="207"/>
      <c r="Y24" s="207"/>
    </row>
    <row r="25" spans="1:25" ht="15" x14ac:dyDescent="0.25">
      <c r="A25" s="92">
        <v>72</v>
      </c>
      <c r="B25" s="93">
        <v>457</v>
      </c>
      <c r="C25" s="93">
        <v>7675</v>
      </c>
      <c r="D25" s="93">
        <v>317601</v>
      </c>
      <c r="E25" s="94">
        <v>15920</v>
      </c>
      <c r="F25" s="94">
        <v>61414</v>
      </c>
      <c r="G25" s="94">
        <v>303825</v>
      </c>
    </row>
    <row r="26" spans="1:25" ht="15" x14ac:dyDescent="0.25">
      <c r="A26" s="95">
        <v>73</v>
      </c>
      <c r="B26" s="90">
        <v>504</v>
      </c>
      <c r="C26" s="90">
        <v>7976</v>
      </c>
      <c r="D26" s="90">
        <v>309017</v>
      </c>
      <c r="E26" s="91">
        <v>14721</v>
      </c>
      <c r="F26" s="91">
        <v>64511</v>
      </c>
      <c r="G26" s="91">
        <v>293839</v>
      </c>
    </row>
    <row r="27" spans="1:25" ht="15" x14ac:dyDescent="0.25">
      <c r="A27" s="92">
        <v>74</v>
      </c>
      <c r="B27" s="93">
        <v>605</v>
      </c>
      <c r="C27" s="93">
        <v>8196</v>
      </c>
      <c r="D27" s="93">
        <v>305716</v>
      </c>
      <c r="E27" s="94">
        <v>17997</v>
      </c>
      <c r="F27" s="94">
        <v>67804</v>
      </c>
      <c r="G27" s="94">
        <v>281391</v>
      </c>
    </row>
    <row r="28" spans="1:25" ht="15" x14ac:dyDescent="0.25">
      <c r="A28" s="95">
        <v>75</v>
      </c>
      <c r="B28" s="90">
        <v>642</v>
      </c>
      <c r="C28" s="90">
        <v>8083</v>
      </c>
      <c r="D28" s="90">
        <v>292833</v>
      </c>
      <c r="E28" s="91">
        <v>18115</v>
      </c>
      <c r="F28" s="91">
        <v>70596</v>
      </c>
      <c r="G28" s="91">
        <v>265623</v>
      </c>
    </row>
    <row r="29" spans="1:25" ht="15" x14ac:dyDescent="0.25">
      <c r="A29" s="92">
        <v>76</v>
      </c>
      <c r="B29" s="93">
        <v>640</v>
      </c>
      <c r="C29" s="93">
        <v>8280</v>
      </c>
      <c r="D29" s="93">
        <v>272714</v>
      </c>
      <c r="E29" s="94">
        <v>17583</v>
      </c>
      <c r="F29" s="94">
        <v>72618</v>
      </c>
      <c r="G29" s="94">
        <v>244434</v>
      </c>
    </row>
    <row r="30" spans="1:25" ht="15" x14ac:dyDescent="0.25">
      <c r="A30" s="95">
        <v>77</v>
      </c>
      <c r="B30" s="90">
        <v>504</v>
      </c>
      <c r="C30" s="90">
        <v>6682</v>
      </c>
      <c r="D30" s="90">
        <v>206294</v>
      </c>
      <c r="E30" s="91">
        <v>16025</v>
      </c>
      <c r="F30" s="91">
        <v>60606</v>
      </c>
      <c r="G30" s="91">
        <v>177836</v>
      </c>
    </row>
    <row r="31" spans="1:25" ht="15" x14ac:dyDescent="0.25">
      <c r="A31" s="92">
        <v>78</v>
      </c>
      <c r="B31" s="93">
        <v>574</v>
      </c>
      <c r="C31" s="93">
        <v>6595</v>
      </c>
      <c r="D31" s="93">
        <v>198183</v>
      </c>
      <c r="E31" s="94">
        <v>17671</v>
      </c>
      <c r="F31" s="94">
        <v>62510</v>
      </c>
      <c r="G31" s="94">
        <v>166939</v>
      </c>
    </row>
    <row r="32" spans="1:25" ht="18" x14ac:dyDescent="0.25">
      <c r="A32" s="95">
        <v>79</v>
      </c>
      <c r="B32" s="90">
        <v>590</v>
      </c>
      <c r="C32" s="90">
        <v>6515</v>
      </c>
      <c r="D32" s="90">
        <v>186982</v>
      </c>
      <c r="E32" s="91">
        <v>17926</v>
      </c>
      <c r="F32" s="91">
        <v>64262</v>
      </c>
      <c r="G32" s="91">
        <v>154455</v>
      </c>
      <c r="K32" s="96"/>
    </row>
    <row r="33" spans="1:7" ht="15" x14ac:dyDescent="0.25">
      <c r="A33" s="92">
        <v>80</v>
      </c>
      <c r="B33" s="93">
        <v>620</v>
      </c>
      <c r="C33" s="93">
        <v>6321</v>
      </c>
      <c r="D33" s="93">
        <v>167355</v>
      </c>
      <c r="E33" s="94">
        <v>18576</v>
      </c>
      <c r="F33" s="94">
        <v>62543</v>
      </c>
      <c r="G33" s="94">
        <v>134907</v>
      </c>
    </row>
    <row r="34" spans="1:7" ht="15" x14ac:dyDescent="0.25">
      <c r="A34" s="95">
        <v>81</v>
      </c>
      <c r="B34" s="90">
        <v>635</v>
      </c>
      <c r="C34" s="90">
        <v>6139</v>
      </c>
      <c r="D34" s="90">
        <v>144910</v>
      </c>
      <c r="E34" s="91">
        <v>18022</v>
      </c>
      <c r="F34" s="91">
        <v>60021</v>
      </c>
      <c r="G34" s="91">
        <v>114824</v>
      </c>
    </row>
    <row r="35" spans="1:7" ht="15" x14ac:dyDescent="0.25">
      <c r="A35" s="92">
        <v>82</v>
      </c>
      <c r="B35" s="93">
        <v>714</v>
      </c>
      <c r="C35" s="93">
        <v>6496</v>
      </c>
      <c r="D35" s="93">
        <v>142900</v>
      </c>
      <c r="E35" s="94">
        <v>21013</v>
      </c>
      <c r="F35" s="94">
        <v>66217</v>
      </c>
      <c r="G35" s="94">
        <v>110895</v>
      </c>
    </row>
    <row r="36" spans="1:7" ht="15" x14ac:dyDescent="0.25">
      <c r="A36" s="95">
        <v>83</v>
      </c>
      <c r="B36" s="90">
        <v>873</v>
      </c>
      <c r="C36" s="90">
        <v>6850</v>
      </c>
      <c r="D36" s="90">
        <v>136278</v>
      </c>
      <c r="E36" s="91">
        <v>19255</v>
      </c>
      <c r="F36" s="91">
        <v>71994</v>
      </c>
      <c r="G36" s="91">
        <v>107916</v>
      </c>
    </row>
    <row r="37" spans="1:7" ht="15" x14ac:dyDescent="0.25">
      <c r="A37" s="92">
        <v>84</v>
      </c>
      <c r="B37" s="93">
        <v>833</v>
      </c>
      <c r="C37" s="93">
        <v>6863</v>
      </c>
      <c r="D37" s="93">
        <v>124591</v>
      </c>
      <c r="E37" s="94">
        <v>19673</v>
      </c>
      <c r="F37" s="94">
        <v>72269</v>
      </c>
      <c r="G37" s="94">
        <v>97878</v>
      </c>
    </row>
    <row r="38" spans="1:7" ht="15" x14ac:dyDescent="0.25">
      <c r="A38" s="95">
        <v>85</v>
      </c>
      <c r="B38" s="90">
        <v>951</v>
      </c>
      <c r="C38" s="90">
        <v>6707</v>
      </c>
      <c r="D38" s="90">
        <v>112332</v>
      </c>
      <c r="E38" s="91">
        <v>19778</v>
      </c>
      <c r="F38" s="91">
        <v>73629</v>
      </c>
      <c r="G38" s="91">
        <v>88818</v>
      </c>
    </row>
    <row r="39" spans="1:7" ht="15" x14ac:dyDescent="0.25">
      <c r="A39" s="92">
        <v>86</v>
      </c>
      <c r="B39" s="93">
        <v>960</v>
      </c>
      <c r="C39" s="93">
        <v>6652</v>
      </c>
      <c r="D39" s="93">
        <v>102012</v>
      </c>
      <c r="E39" s="94">
        <v>20413</v>
      </c>
      <c r="F39" s="94">
        <v>74372</v>
      </c>
      <c r="G39" s="94">
        <v>79798</v>
      </c>
    </row>
    <row r="40" spans="1:7" ht="15" x14ac:dyDescent="0.25">
      <c r="A40" s="95">
        <v>87</v>
      </c>
      <c r="B40" s="90">
        <v>1024</v>
      </c>
      <c r="C40" s="90">
        <v>6265</v>
      </c>
      <c r="D40" s="90">
        <v>87779</v>
      </c>
      <c r="E40" s="91">
        <v>19872</v>
      </c>
      <c r="F40" s="91">
        <v>72307</v>
      </c>
      <c r="G40" s="91">
        <v>70124</v>
      </c>
    </row>
    <row r="41" spans="1:7" ht="15" x14ac:dyDescent="0.25">
      <c r="A41" s="92">
        <v>88</v>
      </c>
      <c r="B41" s="93">
        <v>1070</v>
      </c>
      <c r="C41" s="93">
        <v>6090</v>
      </c>
      <c r="D41" s="93">
        <v>77646</v>
      </c>
      <c r="E41" s="94">
        <v>18692</v>
      </c>
      <c r="F41" s="94">
        <v>71510</v>
      </c>
      <c r="G41" s="94">
        <v>62900</v>
      </c>
    </row>
    <row r="42" spans="1:7" ht="15" x14ac:dyDescent="0.25">
      <c r="A42" s="95">
        <v>89</v>
      </c>
      <c r="B42" s="90">
        <v>930</v>
      </c>
      <c r="C42" s="90">
        <v>5533</v>
      </c>
      <c r="D42" s="90">
        <v>64374</v>
      </c>
      <c r="E42" s="91">
        <v>17132</v>
      </c>
      <c r="F42" s="91">
        <v>66352</v>
      </c>
      <c r="G42" s="91">
        <v>53273</v>
      </c>
    </row>
    <row r="43" spans="1:7" ht="15" x14ac:dyDescent="0.25">
      <c r="A43" s="92">
        <v>90</v>
      </c>
      <c r="B43" s="93">
        <v>913</v>
      </c>
      <c r="C43" s="93">
        <v>5259</v>
      </c>
      <c r="D43" s="93">
        <v>54815</v>
      </c>
      <c r="E43" s="94">
        <v>16689</v>
      </c>
      <c r="F43" s="94">
        <v>63299</v>
      </c>
      <c r="G43" s="94">
        <v>47042</v>
      </c>
    </row>
    <row r="44" spans="1:7" ht="15" x14ac:dyDescent="0.25">
      <c r="A44" s="95">
        <v>91</v>
      </c>
      <c r="B44" s="90">
        <v>775</v>
      </c>
      <c r="C44" s="90">
        <v>4477</v>
      </c>
      <c r="D44" s="90">
        <v>43831</v>
      </c>
      <c r="E44" s="91">
        <v>14856</v>
      </c>
      <c r="F44" s="91">
        <v>56005</v>
      </c>
      <c r="G44" s="91">
        <v>38722</v>
      </c>
    </row>
    <row r="45" spans="1:7" ht="15" x14ac:dyDescent="0.25">
      <c r="A45" s="92">
        <v>92</v>
      </c>
      <c r="B45" s="93">
        <v>623</v>
      </c>
      <c r="C45" s="93">
        <v>3826</v>
      </c>
      <c r="D45" s="93">
        <v>35476</v>
      </c>
      <c r="E45" s="94">
        <v>14740</v>
      </c>
      <c r="F45" s="94">
        <v>49101</v>
      </c>
      <c r="G45" s="94">
        <v>31857</v>
      </c>
    </row>
    <row r="46" spans="1:7" ht="15" x14ac:dyDescent="0.25">
      <c r="A46" s="95">
        <v>93</v>
      </c>
      <c r="B46" s="90">
        <v>585</v>
      </c>
      <c r="C46" s="90">
        <v>2898</v>
      </c>
      <c r="D46" s="90">
        <v>25094</v>
      </c>
      <c r="E46" s="91">
        <v>11178</v>
      </c>
      <c r="F46" s="91">
        <v>39297</v>
      </c>
      <c r="G46" s="91">
        <v>24324</v>
      </c>
    </row>
    <row r="47" spans="1:7" ht="15" x14ac:dyDescent="0.25">
      <c r="A47" s="92">
        <v>94</v>
      </c>
      <c r="B47" s="93">
        <v>464</v>
      </c>
      <c r="C47" s="93">
        <v>2221</v>
      </c>
      <c r="D47" s="93">
        <v>18586</v>
      </c>
      <c r="E47" s="94">
        <v>10070</v>
      </c>
      <c r="F47" s="94">
        <v>31881</v>
      </c>
      <c r="G47" s="94">
        <v>19021</v>
      </c>
    </row>
    <row r="48" spans="1:7" ht="15" x14ac:dyDescent="0.25">
      <c r="A48" s="95">
        <v>95</v>
      </c>
      <c r="B48" s="90">
        <v>342</v>
      </c>
      <c r="C48" s="90">
        <v>1672</v>
      </c>
      <c r="D48" s="90">
        <v>13154</v>
      </c>
      <c r="E48" s="91">
        <v>8119</v>
      </c>
      <c r="F48" s="91">
        <v>24903</v>
      </c>
      <c r="G48" s="91">
        <v>14619</v>
      </c>
    </row>
    <row r="49" spans="1:8" ht="15" x14ac:dyDescent="0.25">
      <c r="A49" s="92">
        <v>96</v>
      </c>
      <c r="B49" s="93">
        <v>235</v>
      </c>
      <c r="C49" s="93">
        <v>1204</v>
      </c>
      <c r="D49" s="93">
        <v>9064</v>
      </c>
      <c r="E49" s="94">
        <v>6710</v>
      </c>
      <c r="F49" s="94">
        <v>19362</v>
      </c>
      <c r="G49" s="94">
        <v>10728</v>
      </c>
    </row>
    <row r="50" spans="1:8" ht="15" x14ac:dyDescent="0.25">
      <c r="A50" s="95">
        <v>97</v>
      </c>
      <c r="B50" s="90">
        <v>181</v>
      </c>
      <c r="C50" s="90">
        <v>871</v>
      </c>
      <c r="D50" s="90">
        <v>6110</v>
      </c>
      <c r="E50" s="91">
        <v>5271</v>
      </c>
      <c r="F50" s="91">
        <v>14206</v>
      </c>
      <c r="G50" s="91">
        <v>7882</v>
      </c>
    </row>
    <row r="51" spans="1:8" ht="15" x14ac:dyDescent="0.25">
      <c r="A51" s="92">
        <v>98</v>
      </c>
      <c r="B51" s="93">
        <v>111</v>
      </c>
      <c r="C51" s="93">
        <v>553</v>
      </c>
      <c r="D51" s="93">
        <v>3902</v>
      </c>
      <c r="E51" s="94">
        <v>3671</v>
      </c>
      <c r="F51" s="94">
        <v>10129</v>
      </c>
      <c r="G51" s="94">
        <v>5690</v>
      </c>
    </row>
    <row r="52" spans="1:8" ht="15" x14ac:dyDescent="0.25">
      <c r="A52" s="95">
        <v>99</v>
      </c>
      <c r="B52" s="90">
        <v>77</v>
      </c>
      <c r="C52" s="90">
        <v>355</v>
      </c>
      <c r="D52" s="90">
        <v>2449</v>
      </c>
      <c r="E52" s="91">
        <v>2702</v>
      </c>
      <c r="F52" s="91">
        <v>7110</v>
      </c>
      <c r="G52" s="91">
        <v>4032</v>
      </c>
    </row>
    <row r="53" spans="1:8" ht="15" x14ac:dyDescent="0.25">
      <c r="A53" s="92">
        <v>100</v>
      </c>
      <c r="B53" s="93">
        <v>42</v>
      </c>
      <c r="C53" s="93">
        <v>207</v>
      </c>
      <c r="D53" s="93">
        <v>1566</v>
      </c>
      <c r="E53" s="94">
        <v>1882</v>
      </c>
      <c r="F53" s="94">
        <v>4805</v>
      </c>
      <c r="G53" s="94">
        <v>2669</v>
      </c>
    </row>
    <row r="54" spans="1:8" ht="15" x14ac:dyDescent="0.25">
      <c r="A54" s="95">
        <v>101</v>
      </c>
      <c r="B54" s="90">
        <v>25</v>
      </c>
      <c r="C54" s="90">
        <v>145</v>
      </c>
      <c r="D54" s="90">
        <v>950</v>
      </c>
      <c r="E54" s="91">
        <v>1266</v>
      </c>
      <c r="F54" s="91">
        <v>3148</v>
      </c>
      <c r="G54" s="91">
        <v>1814</v>
      </c>
    </row>
    <row r="55" spans="1:8" ht="15" x14ac:dyDescent="0.25">
      <c r="A55" s="92">
        <v>102</v>
      </c>
      <c r="B55" s="93">
        <v>17</v>
      </c>
      <c r="C55" s="93">
        <v>78</v>
      </c>
      <c r="D55" s="93">
        <v>534</v>
      </c>
      <c r="E55" s="94">
        <v>960</v>
      </c>
      <c r="F55" s="94">
        <v>1948</v>
      </c>
      <c r="G55" s="94">
        <v>1089</v>
      </c>
    </row>
    <row r="56" spans="1:8" ht="15" x14ac:dyDescent="0.25">
      <c r="A56" s="95">
        <v>103</v>
      </c>
      <c r="B56" s="90">
        <v>7</v>
      </c>
      <c r="C56" s="90">
        <v>22</v>
      </c>
      <c r="D56" s="90">
        <v>170</v>
      </c>
      <c r="E56" s="91">
        <v>350</v>
      </c>
      <c r="F56" s="91">
        <v>741</v>
      </c>
      <c r="G56" s="91">
        <v>395</v>
      </c>
    </row>
    <row r="57" spans="1:8" ht="15" x14ac:dyDescent="0.25">
      <c r="A57" s="92">
        <v>104</v>
      </c>
      <c r="B57" s="93">
        <v>5</v>
      </c>
      <c r="C57" s="93">
        <v>12</v>
      </c>
      <c r="D57" s="93">
        <v>91</v>
      </c>
      <c r="E57" s="94">
        <v>201</v>
      </c>
      <c r="F57" s="94">
        <v>367</v>
      </c>
      <c r="G57" s="94">
        <v>229</v>
      </c>
    </row>
    <row r="58" spans="1:8" ht="15" x14ac:dyDescent="0.25">
      <c r="A58" s="204">
        <v>105</v>
      </c>
      <c r="B58" s="262">
        <v>13</v>
      </c>
      <c r="C58" s="262">
        <v>12</v>
      </c>
      <c r="D58" s="262">
        <v>140</v>
      </c>
      <c r="E58" s="262">
        <v>373</v>
      </c>
      <c r="F58" s="262">
        <v>402</v>
      </c>
      <c r="G58" s="262">
        <v>281</v>
      </c>
    </row>
    <row r="59" spans="1:8" ht="15" x14ac:dyDescent="0.25">
      <c r="A59" s="204" t="s">
        <v>143</v>
      </c>
      <c r="B59" s="263"/>
      <c r="C59" s="263"/>
      <c r="D59" s="263"/>
      <c r="E59" s="263"/>
      <c r="F59" s="263"/>
      <c r="G59" s="263"/>
    </row>
    <row r="60" spans="1:8" x14ac:dyDescent="0.2">
      <c r="A60" s="97" t="s">
        <v>43</v>
      </c>
      <c r="B60" s="98">
        <f t="shared" ref="B60:G60" si="1">SUM(B4:B59)</f>
        <v>30477</v>
      </c>
      <c r="C60" s="98">
        <f t="shared" si="1"/>
        <v>193569</v>
      </c>
      <c r="D60" s="98">
        <f t="shared" si="1"/>
        <v>6414233</v>
      </c>
      <c r="E60" s="98">
        <f t="shared" si="1"/>
        <v>662917</v>
      </c>
      <c r="F60" s="98">
        <f t="shared" si="1"/>
        <v>1898415</v>
      </c>
      <c r="G60" s="98">
        <f t="shared" si="1"/>
        <v>5849560</v>
      </c>
      <c r="H60" s="141"/>
    </row>
    <row r="61" spans="1:8" x14ac:dyDescent="0.2">
      <c r="A61" s="257" t="s">
        <v>131</v>
      </c>
      <c r="B61" s="257"/>
      <c r="G61" s="141"/>
    </row>
    <row r="62" spans="1:8" x14ac:dyDescent="0.2">
      <c r="A62" s="256" t="s">
        <v>132</v>
      </c>
      <c r="B62" s="256"/>
      <c r="C62" s="256"/>
      <c r="D62" s="256"/>
      <c r="E62" s="256"/>
      <c r="F62" s="256"/>
      <c r="G62" s="256"/>
    </row>
    <row r="63" spans="1:8" x14ac:dyDescent="0.2">
      <c r="F63" s="141"/>
    </row>
    <row r="64" spans="1:8" x14ac:dyDescent="0.2">
      <c r="C64" s="141"/>
      <c r="G64" s="141"/>
    </row>
    <row r="65" spans="4:7" x14ac:dyDescent="0.2">
      <c r="D65" s="141"/>
      <c r="G65" s="141"/>
    </row>
  </sheetData>
  <mergeCells count="14">
    <mergeCell ref="J3:S3"/>
    <mergeCell ref="J23:K23"/>
    <mergeCell ref="J24:P24"/>
    <mergeCell ref="A62:G62"/>
    <mergeCell ref="A1:G1"/>
    <mergeCell ref="B2:D2"/>
    <mergeCell ref="E2:G2"/>
    <mergeCell ref="A61:B61"/>
    <mergeCell ref="B58:B59"/>
    <mergeCell ref="C58:C59"/>
    <mergeCell ref="D58:D59"/>
    <mergeCell ref="E58:E59"/>
    <mergeCell ref="F58:F59"/>
    <mergeCell ref="G58:G59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FD9BE-7C4E-44CD-B6B0-FB0D1066D166}">
  <sheetPr codeName="Feuil6"/>
  <dimension ref="A1:W26"/>
  <sheetViews>
    <sheetView showGridLines="0" workbookViewId="0">
      <selection activeCell="M24" sqref="M24"/>
    </sheetView>
  </sheetViews>
  <sheetFormatPr baseColWidth="10" defaultColWidth="11.42578125" defaultRowHeight="12.75" x14ac:dyDescent="0.2"/>
  <cols>
    <col min="1" max="1" width="29.7109375" style="32" customWidth="1"/>
    <col min="2" max="2" width="9.7109375" style="32" customWidth="1"/>
    <col min="3" max="3" width="8.7109375" style="32" customWidth="1"/>
    <col min="4" max="4" width="9.7109375" style="32" customWidth="1"/>
    <col min="5" max="5" width="8.7109375" style="32" customWidth="1"/>
    <col min="6" max="6" width="9.7109375" style="32" customWidth="1"/>
    <col min="7" max="7" width="8.7109375" style="32" customWidth="1"/>
    <col min="8" max="8" width="11.42578125" style="32"/>
    <col min="9" max="9" width="28.42578125" style="32" customWidth="1"/>
    <col min="10" max="10" width="9.7109375" style="32" customWidth="1"/>
    <col min="11" max="11" width="9.140625" style="32" customWidth="1"/>
    <col min="12" max="12" width="9.7109375" style="32" customWidth="1"/>
    <col min="13" max="13" width="9.140625" style="32" customWidth="1"/>
    <col min="14" max="14" width="9.7109375" style="32" customWidth="1"/>
    <col min="15" max="15" width="9.140625" style="32" customWidth="1"/>
    <col min="16" max="16" width="11.42578125" style="32"/>
    <col min="17" max="17" width="22.7109375" style="32" customWidth="1"/>
    <col min="18" max="23" width="9.85546875" style="32" customWidth="1"/>
    <col min="24" max="16384" width="11.42578125" style="32"/>
  </cols>
  <sheetData>
    <row r="1" spans="1:23" s="100" customFormat="1" ht="42.75" customHeight="1" x14ac:dyDescent="0.2">
      <c r="A1" s="268" t="s">
        <v>118</v>
      </c>
      <c r="B1" s="268"/>
      <c r="C1" s="268"/>
      <c r="D1" s="268"/>
      <c r="E1" s="268"/>
      <c r="F1" s="268"/>
      <c r="G1" s="268"/>
      <c r="I1" s="268" t="s">
        <v>117</v>
      </c>
      <c r="J1" s="268"/>
      <c r="K1" s="268"/>
      <c r="L1" s="268"/>
      <c r="M1" s="268"/>
      <c r="N1" s="268"/>
      <c r="O1" s="268"/>
      <c r="Q1" s="268" t="s">
        <v>149</v>
      </c>
      <c r="R1" s="268"/>
      <c r="S1" s="268"/>
      <c r="T1" s="268"/>
      <c r="U1" s="268"/>
      <c r="V1" s="268"/>
      <c r="W1" s="268"/>
    </row>
    <row r="2" spans="1:23" ht="15" x14ac:dyDescent="0.2">
      <c r="B2" s="269" t="s">
        <v>0</v>
      </c>
      <c r="C2" s="270"/>
      <c r="D2" s="269" t="s">
        <v>1</v>
      </c>
      <c r="E2" s="270"/>
      <c r="F2" s="271" t="s">
        <v>2</v>
      </c>
      <c r="G2" s="270"/>
      <c r="J2" s="269" t="s">
        <v>0</v>
      </c>
      <c r="K2" s="270"/>
      <c r="L2" s="269" t="s">
        <v>1</v>
      </c>
      <c r="M2" s="270"/>
      <c r="N2" s="269" t="s">
        <v>2</v>
      </c>
      <c r="O2" s="270"/>
      <c r="R2" s="269" t="s">
        <v>0</v>
      </c>
      <c r="S2" s="270"/>
      <c r="T2" s="269" t="s">
        <v>1</v>
      </c>
      <c r="U2" s="270"/>
      <c r="V2" s="269" t="s">
        <v>2</v>
      </c>
      <c r="W2" s="270"/>
    </row>
    <row r="3" spans="1:23" ht="15" x14ac:dyDescent="0.2">
      <c r="A3" s="33"/>
      <c r="B3" s="34" t="s">
        <v>20</v>
      </c>
      <c r="C3" s="35" t="s">
        <v>12</v>
      </c>
      <c r="D3" s="36" t="s">
        <v>20</v>
      </c>
      <c r="E3" s="35" t="s">
        <v>12</v>
      </c>
      <c r="F3" s="36" t="s">
        <v>20</v>
      </c>
      <c r="G3" s="35" t="s">
        <v>12</v>
      </c>
      <c r="I3" s="33"/>
      <c r="J3" s="34" t="s">
        <v>20</v>
      </c>
      <c r="K3" s="35" t="s">
        <v>12</v>
      </c>
      <c r="L3" s="36" t="s">
        <v>20</v>
      </c>
      <c r="M3" s="35" t="s">
        <v>12</v>
      </c>
      <c r="N3" s="34" t="s">
        <v>20</v>
      </c>
      <c r="O3" s="35" t="s">
        <v>12</v>
      </c>
      <c r="Q3" s="33"/>
      <c r="R3" s="34" t="s">
        <v>20</v>
      </c>
      <c r="S3" s="35" t="s">
        <v>12</v>
      </c>
      <c r="T3" s="36" t="s">
        <v>20</v>
      </c>
      <c r="U3" s="35" t="s">
        <v>12</v>
      </c>
      <c r="V3" s="34" t="s">
        <v>20</v>
      </c>
      <c r="W3" s="35" t="s">
        <v>12</v>
      </c>
    </row>
    <row r="4" spans="1:23" ht="15" x14ac:dyDescent="0.2">
      <c r="A4" s="37" t="s">
        <v>21</v>
      </c>
      <c r="B4" s="38">
        <f>SUM('Pyramide retraités'!C4:D14)</f>
        <v>143641</v>
      </c>
      <c r="C4" s="39">
        <f>B4/$B$11</f>
        <v>2.1738090820517926E-2</v>
      </c>
      <c r="D4" s="40">
        <f>SUM('Pyramide retraités'!F4:G14)</f>
        <v>67349</v>
      </c>
      <c r="E4" s="39">
        <f>D4/$D$11</f>
        <v>8.6924648053200992E-3</v>
      </c>
      <c r="F4" s="40">
        <f>B4+D4</f>
        <v>210990</v>
      </c>
      <c r="G4" s="39">
        <f>F4/$F$11</f>
        <v>1.4697219105590732E-2</v>
      </c>
      <c r="H4" s="41"/>
      <c r="I4" s="37" t="s">
        <v>22</v>
      </c>
      <c r="J4" s="38">
        <f>SUM('Pyramide retraités'!B4:B7)</f>
        <v>33</v>
      </c>
      <c r="K4" s="39">
        <f>J4/$J$11</f>
        <v>1.0827837385569445E-3</v>
      </c>
      <c r="L4" s="42">
        <f>SUM('Pyramide retraités'!E4:E7)</f>
        <v>945</v>
      </c>
      <c r="M4" s="39">
        <f>L4/$L$11</f>
        <v>1.4255178250067505E-3</v>
      </c>
      <c r="N4" s="42">
        <f>J4+L4</f>
        <v>978</v>
      </c>
      <c r="O4" s="39">
        <f>N4/$N$11</f>
        <v>1.4104535083949384E-3</v>
      </c>
      <c r="Q4" s="43" t="s">
        <v>22</v>
      </c>
      <c r="R4" s="38">
        <f>SUM('Pyramide retraités'!B4:C7)</f>
        <v>33</v>
      </c>
      <c r="S4" s="39">
        <f>R4/$R$11</f>
        <v>1.4729118127527384E-4</v>
      </c>
      <c r="T4" s="42">
        <f>SUM('Pyramide retraités'!E4:F7)</f>
        <v>945</v>
      </c>
      <c r="U4" s="39">
        <f>T4/$T$11</f>
        <v>3.689486564022157E-4</v>
      </c>
      <c r="V4" s="42">
        <f>R4+T4</f>
        <v>978</v>
      </c>
      <c r="W4" s="39">
        <f>V4/$V$11</f>
        <v>3.511193094797187E-4</v>
      </c>
    </row>
    <row r="5" spans="1:23" ht="15" x14ac:dyDescent="0.2">
      <c r="A5" s="44" t="s">
        <v>23</v>
      </c>
      <c r="B5" s="45">
        <f>SUM('Pyramide retraités'!C15:D17)</f>
        <v>692676</v>
      </c>
      <c r="C5" s="46">
        <f t="shared" ref="C5:C11" si="0">B5/$B$11</f>
        <v>0.10482699088138536</v>
      </c>
      <c r="D5" s="47">
        <f>SUM('Pyramide retraités'!F15:G17)</f>
        <v>727282</v>
      </c>
      <c r="E5" s="46">
        <f t="shared" ref="E5:E11" si="1">D5/$D$11</f>
        <v>9.3867365343847903E-2</v>
      </c>
      <c r="F5" s="48">
        <f t="shared" ref="F5:F11" si="2">B5+D5</f>
        <v>1419958</v>
      </c>
      <c r="G5" s="46">
        <f t="shared" ref="G5:G11" si="3">F5/$F$11</f>
        <v>9.8911957186295113E-2</v>
      </c>
      <c r="H5" s="41"/>
      <c r="I5" s="44" t="s">
        <v>24</v>
      </c>
      <c r="J5" s="45">
        <f>SUM('Pyramide retraités'!B8:B17)</f>
        <v>9378</v>
      </c>
      <c r="K5" s="46">
        <f t="shared" ref="K5:K11" si="4">J5/$J$11</f>
        <v>0.30770745152081896</v>
      </c>
      <c r="L5" s="47">
        <f>SUM('Pyramide retraités'!E8:E17)</f>
        <v>139275</v>
      </c>
      <c r="M5" s="46">
        <f t="shared" ref="M5:M11" si="5">L5/$L$11</f>
        <v>0.21009417468551869</v>
      </c>
      <c r="N5" s="49">
        <f t="shared" ref="N5:N11" si="6">J5+L5</f>
        <v>148653</v>
      </c>
      <c r="O5" s="46">
        <f t="shared" ref="O5:O11" si="7">N5/$N$11</f>
        <v>0.21438460673152637</v>
      </c>
      <c r="Q5" s="50" t="s">
        <v>24</v>
      </c>
      <c r="R5" s="45">
        <f>SUM('Pyramide retraités'!B8:C17)</f>
        <v>17577</v>
      </c>
      <c r="S5" s="46">
        <f t="shared" ref="S5:S11" si="8">R5/$R$11</f>
        <v>7.8452639190166304E-2</v>
      </c>
      <c r="T5" s="47">
        <f>SUM('Pyramide retraités'!E8:F17)</f>
        <v>196131</v>
      </c>
      <c r="U5" s="46">
        <f t="shared" ref="U5:U11" si="9">T5/$T$11</f>
        <v>7.6573829554310024E-2</v>
      </c>
      <c r="V5" s="49">
        <f t="shared" ref="V5:V11" si="10">R5+T5</f>
        <v>213708</v>
      </c>
      <c r="W5" s="46">
        <f t="shared" ref="W5:W11" si="11">V5/$V$11</f>
        <v>7.6724954386801367E-2</v>
      </c>
    </row>
    <row r="6" spans="1:23" ht="15" x14ac:dyDescent="0.2">
      <c r="A6" s="44" t="s">
        <v>25</v>
      </c>
      <c r="B6" s="38">
        <f>SUM('Pyramide retraités'!C18:D19)</f>
        <v>564353</v>
      </c>
      <c r="C6" s="39">
        <f t="shared" si="0"/>
        <v>8.5407068795342239E-2</v>
      </c>
      <c r="D6" s="40">
        <f>SUM('Pyramide retraités'!F18:G19)</f>
        <v>601822</v>
      </c>
      <c r="E6" s="39">
        <f t="shared" si="1"/>
        <v>7.7674747272674469E-2</v>
      </c>
      <c r="F6" s="40">
        <f t="shared" si="2"/>
        <v>1166175</v>
      </c>
      <c r="G6" s="39">
        <f t="shared" si="3"/>
        <v>8.1233847530509842E-2</v>
      </c>
      <c r="H6" s="41"/>
      <c r="I6" s="44" t="s">
        <v>25</v>
      </c>
      <c r="J6" s="38">
        <f>SUM('Pyramide retraités'!B18:B19)</f>
        <v>1526</v>
      </c>
      <c r="K6" s="39">
        <f t="shared" si="4"/>
        <v>5.0070545001148409E-2</v>
      </c>
      <c r="L6" s="42">
        <f>SUM('Pyramide retraités'!E18:E19)</f>
        <v>29601</v>
      </c>
      <c r="M6" s="39">
        <f t="shared" si="5"/>
        <v>4.465264882330669E-2</v>
      </c>
      <c r="N6" s="42">
        <f t="shared" si="6"/>
        <v>31127</v>
      </c>
      <c r="O6" s="39">
        <f t="shared" si="7"/>
        <v>4.4890783594896982E-2</v>
      </c>
      <c r="Q6" s="50" t="s">
        <v>26</v>
      </c>
      <c r="R6" s="38">
        <f>SUM('Pyramide retraités'!B18:C27)</f>
        <v>66578</v>
      </c>
      <c r="S6" s="39">
        <f t="shared" si="8"/>
        <v>0.29716218990742971</v>
      </c>
      <c r="T6" s="42">
        <f>SUM('Pyramide retraités'!E18:F27)</f>
        <v>636962</v>
      </c>
      <c r="U6" s="39">
        <f t="shared" si="9"/>
        <v>0.24868388791456944</v>
      </c>
      <c r="V6" s="42">
        <f t="shared" si="10"/>
        <v>703540</v>
      </c>
      <c r="W6" s="39">
        <f t="shared" si="11"/>
        <v>0.25258331185210769</v>
      </c>
    </row>
    <row r="7" spans="1:23" ht="15" x14ac:dyDescent="0.2">
      <c r="A7" s="51" t="s">
        <v>27</v>
      </c>
      <c r="B7" s="52">
        <f>SUM(B4:B6)</f>
        <v>1400670</v>
      </c>
      <c r="C7" s="46">
        <f t="shared" si="0"/>
        <v>0.21197215049724552</v>
      </c>
      <c r="D7" s="53">
        <f>SUM(D4:D6)</f>
        <v>1396453</v>
      </c>
      <c r="E7" s="46">
        <f t="shared" si="1"/>
        <v>0.18023457742184248</v>
      </c>
      <c r="F7" s="54">
        <f t="shared" si="2"/>
        <v>2797123</v>
      </c>
      <c r="G7" s="46">
        <f t="shared" si="3"/>
        <v>0.19484302382239568</v>
      </c>
      <c r="H7" s="41"/>
      <c r="I7" s="51" t="s">
        <v>27</v>
      </c>
      <c r="J7" s="52">
        <f>SUM(J4:J6)</f>
        <v>10937</v>
      </c>
      <c r="K7" s="46">
        <f t="shared" si="4"/>
        <v>0.35886078026052431</v>
      </c>
      <c r="L7" s="53">
        <f>SUM(L4:L6)</f>
        <v>169821</v>
      </c>
      <c r="M7" s="46">
        <f t="shared" si="5"/>
        <v>0.25617234133383215</v>
      </c>
      <c r="N7" s="55">
        <f t="shared" si="6"/>
        <v>180758</v>
      </c>
      <c r="O7" s="46">
        <f>N7/$N$11</f>
        <v>0.2606858438348183</v>
      </c>
      <c r="Q7" s="50" t="s">
        <v>28</v>
      </c>
      <c r="R7" s="45">
        <f>SUM('Pyramide retraités'!B28:C37)</f>
        <v>75449</v>
      </c>
      <c r="S7" s="46">
        <f t="shared" si="8"/>
        <v>0.33675673745570106</v>
      </c>
      <c r="T7" s="47">
        <f>SUM('Pyramide retraités'!E28:F37)</f>
        <v>847495</v>
      </c>
      <c r="U7" s="46">
        <f t="shared" si="9"/>
        <v>0.33088057307682095</v>
      </c>
      <c r="V7" s="49">
        <f t="shared" si="10"/>
        <v>922944</v>
      </c>
      <c r="W7" s="46">
        <f t="shared" si="11"/>
        <v>0.33135323105158437</v>
      </c>
    </row>
    <row r="8" spans="1:23" ht="15" x14ac:dyDescent="0.2">
      <c r="A8" s="44" t="s">
        <v>29</v>
      </c>
      <c r="B8" s="38">
        <f>SUM('Pyramide retraités'!C20:D27)</f>
        <v>2550134</v>
      </c>
      <c r="C8" s="39">
        <f t="shared" si="0"/>
        <v>0.3859277260426387</v>
      </c>
      <c r="D8" s="40">
        <f>SUM('Pyramide retraités'!F20:G27)</f>
        <v>2861998</v>
      </c>
      <c r="E8" s="39">
        <f>D8/$D$11</f>
        <v>0.36938658165520666</v>
      </c>
      <c r="F8" s="40">
        <f t="shared" si="2"/>
        <v>5412132</v>
      </c>
      <c r="G8" s="39">
        <f>F8/$F$11</f>
        <v>0.37700028357921694</v>
      </c>
      <c r="H8" s="41"/>
      <c r="I8" s="44" t="s">
        <v>29</v>
      </c>
      <c r="J8" s="38">
        <f>SUM('Pyramide retraités'!B20:B27)</f>
        <v>3565</v>
      </c>
      <c r="K8" s="39">
        <f t="shared" si="4"/>
        <v>0.11697345539259113</v>
      </c>
      <c r="L8" s="42">
        <f>SUM('Pyramide retraités'!E20:E27)</f>
        <v>114312</v>
      </c>
      <c r="M8" s="39">
        <f t="shared" si="5"/>
        <v>0.17243787683827688</v>
      </c>
      <c r="N8" s="42">
        <f t="shared" si="6"/>
        <v>117877</v>
      </c>
      <c r="O8" s="39">
        <f t="shared" si="7"/>
        <v>0.17000002884363002</v>
      </c>
      <c r="Q8" s="50" t="s">
        <v>30</v>
      </c>
      <c r="R8" s="38">
        <f>SUM('Pyramide retraités'!B38:C47)</f>
        <v>58223</v>
      </c>
      <c r="S8" s="39">
        <f t="shared" si="8"/>
        <v>0.25987074083000811</v>
      </c>
      <c r="T8" s="42">
        <f>SUM('Pyramide retraités'!E38:F47)</f>
        <v>761173</v>
      </c>
      <c r="U8" s="39">
        <f t="shared" si="9"/>
        <v>0.29717857739644843</v>
      </c>
      <c r="V8" s="42">
        <f t="shared" si="10"/>
        <v>819396</v>
      </c>
      <c r="W8" s="39">
        <f t="shared" si="11"/>
        <v>0.29417766637059672</v>
      </c>
    </row>
    <row r="9" spans="1:23" ht="15" x14ac:dyDescent="0.2">
      <c r="A9" s="44" t="s">
        <v>31</v>
      </c>
      <c r="B9" s="45">
        <f>SUM('Pyramide retraités'!C28:D59)</f>
        <v>2656998</v>
      </c>
      <c r="C9" s="46">
        <f t="shared" si="0"/>
        <v>0.40210012346011581</v>
      </c>
      <c r="D9" s="47">
        <f>SUM('Pyramide retraités'!F28:G59)</f>
        <v>3489524</v>
      </c>
      <c r="E9" s="46">
        <f t="shared" si="1"/>
        <v>0.45037884092295083</v>
      </c>
      <c r="F9" s="48">
        <f t="shared" si="2"/>
        <v>6146522</v>
      </c>
      <c r="G9" s="46">
        <f t="shared" si="3"/>
        <v>0.4281566925983874</v>
      </c>
      <c r="H9" s="41"/>
      <c r="I9" s="44" t="s">
        <v>31</v>
      </c>
      <c r="J9" s="45">
        <f>SUM('Pyramide retraités'!B28:B59)</f>
        <v>15975</v>
      </c>
      <c r="K9" s="46">
        <f t="shared" si="4"/>
        <v>0.52416576434688456</v>
      </c>
      <c r="L9" s="47">
        <f>SUM('Pyramide retraités'!E28:E59)</f>
        <v>378784</v>
      </c>
      <c r="M9" s="46">
        <f t="shared" si="5"/>
        <v>0.57138978182789102</v>
      </c>
      <c r="N9" s="49">
        <f t="shared" si="6"/>
        <v>394759</v>
      </c>
      <c r="O9" s="46">
        <f t="shared" si="7"/>
        <v>0.56931412732155162</v>
      </c>
      <c r="Q9" s="50" t="s">
        <v>32</v>
      </c>
      <c r="R9" s="45">
        <f>SUM('Pyramide retraités'!B48:C57)</f>
        <v>6161</v>
      </c>
      <c r="S9" s="46">
        <f t="shared" si="8"/>
        <v>2.7498817207180667E-2</v>
      </c>
      <c r="T9" s="47">
        <f>SUM('Pyramide retraités'!E48:F57)</f>
        <v>117851</v>
      </c>
      <c r="U9" s="46">
        <f t="shared" si="9"/>
        <v>4.6011606461013252E-2</v>
      </c>
      <c r="V9" s="49">
        <f t="shared" si="10"/>
        <v>124012</v>
      </c>
      <c r="W9" s="46">
        <f t="shared" si="11"/>
        <v>4.4522502870346502E-2</v>
      </c>
    </row>
    <row r="10" spans="1:23" ht="14.25" customHeight="1" x14ac:dyDescent="0.2">
      <c r="A10" s="51" t="s">
        <v>33</v>
      </c>
      <c r="B10" s="56">
        <f>SUM(B8:B9)</f>
        <v>5207132</v>
      </c>
      <c r="C10" s="39">
        <f t="shared" si="0"/>
        <v>0.78802784950275451</v>
      </c>
      <c r="D10" s="57">
        <f>SUM(D8:D9)</f>
        <v>6351522</v>
      </c>
      <c r="E10" s="39">
        <f t="shared" si="1"/>
        <v>0.81976542257815754</v>
      </c>
      <c r="F10" s="57">
        <f t="shared" si="2"/>
        <v>11558654</v>
      </c>
      <c r="G10" s="39">
        <f t="shared" si="3"/>
        <v>0.80515697617760429</v>
      </c>
      <c r="H10" s="41"/>
      <c r="I10" s="51" t="s">
        <v>33</v>
      </c>
      <c r="J10" s="56">
        <f>SUM(J8:J9)</f>
        <v>19540</v>
      </c>
      <c r="K10" s="39">
        <f t="shared" si="4"/>
        <v>0.64113921973947563</v>
      </c>
      <c r="L10" s="58">
        <f>SUM(L8:L9)</f>
        <v>493096</v>
      </c>
      <c r="M10" s="39">
        <f t="shared" si="5"/>
        <v>0.74382765866616785</v>
      </c>
      <c r="N10" s="58">
        <f t="shared" si="6"/>
        <v>512636</v>
      </c>
      <c r="O10" s="39">
        <f t="shared" si="7"/>
        <v>0.7393141561651817</v>
      </c>
      <c r="Q10" s="59" t="s">
        <v>34</v>
      </c>
      <c r="R10" s="38">
        <f>SUM('Pyramide retraités'!B58:C59)</f>
        <v>25</v>
      </c>
      <c r="S10" s="39">
        <f t="shared" si="8"/>
        <v>1.1158422823884381E-4</v>
      </c>
      <c r="T10" s="42">
        <f>SUM('Pyramide retraités'!E58:F59)</f>
        <v>775</v>
      </c>
      <c r="U10" s="39">
        <f t="shared" si="9"/>
        <v>3.0257694043567956E-4</v>
      </c>
      <c r="V10" s="42">
        <f t="shared" si="10"/>
        <v>800</v>
      </c>
      <c r="W10" s="39">
        <f t="shared" si="11"/>
        <v>2.8721415908361449E-4</v>
      </c>
    </row>
    <row r="11" spans="1:23" ht="28.5" customHeight="1" x14ac:dyDescent="0.2">
      <c r="A11" s="222" t="s">
        <v>35</v>
      </c>
      <c r="B11" s="61">
        <f>B7+B10</f>
        <v>6607802</v>
      </c>
      <c r="C11" s="62">
        <f t="shared" si="0"/>
        <v>1</v>
      </c>
      <c r="D11" s="63">
        <f>D7+D10</f>
        <v>7747975</v>
      </c>
      <c r="E11" s="62">
        <f t="shared" si="1"/>
        <v>1</v>
      </c>
      <c r="F11" s="64">
        <f t="shared" si="2"/>
        <v>14355777</v>
      </c>
      <c r="G11" s="62">
        <f t="shared" si="3"/>
        <v>1</v>
      </c>
      <c r="H11" s="41"/>
      <c r="I11" s="222" t="s">
        <v>36</v>
      </c>
      <c r="J11" s="65">
        <f>J7+J10</f>
        <v>30477</v>
      </c>
      <c r="K11" s="66">
        <f t="shared" si="4"/>
        <v>1</v>
      </c>
      <c r="L11" s="67">
        <f>L7+L10</f>
        <v>662917</v>
      </c>
      <c r="M11" s="66">
        <f t="shared" si="5"/>
        <v>1</v>
      </c>
      <c r="N11" s="68">
        <f t="shared" si="6"/>
        <v>693394</v>
      </c>
      <c r="O11" s="66">
        <f t="shared" si="7"/>
        <v>1</v>
      </c>
      <c r="Q11" s="69" t="s">
        <v>37</v>
      </c>
      <c r="R11" s="65">
        <f>SUM(R4:R10)</f>
        <v>224046</v>
      </c>
      <c r="S11" s="66">
        <f t="shared" si="8"/>
        <v>1</v>
      </c>
      <c r="T11" s="67">
        <f>SUM(T4:T10)</f>
        <v>2561332</v>
      </c>
      <c r="U11" s="66">
        <f t="shared" si="9"/>
        <v>1</v>
      </c>
      <c r="V11" s="68">
        <f t="shared" si="10"/>
        <v>2785378</v>
      </c>
      <c r="W11" s="66">
        <f t="shared" si="11"/>
        <v>1</v>
      </c>
    </row>
    <row r="12" spans="1:23" ht="17.25" customHeight="1" x14ac:dyDescent="0.2">
      <c r="A12" s="60" t="s">
        <v>17</v>
      </c>
      <c r="B12" s="264" t="s">
        <v>115</v>
      </c>
      <c r="C12" s="265"/>
      <c r="D12" s="264" t="s">
        <v>18</v>
      </c>
      <c r="E12" s="265"/>
      <c r="F12" s="266" t="s">
        <v>19</v>
      </c>
      <c r="G12" s="267"/>
      <c r="H12" s="70"/>
      <c r="I12" s="60" t="s">
        <v>17</v>
      </c>
      <c r="J12" s="264" t="s">
        <v>38</v>
      </c>
      <c r="K12" s="265"/>
      <c r="L12" s="264" t="s">
        <v>119</v>
      </c>
      <c r="M12" s="265"/>
      <c r="N12" s="266" t="s">
        <v>39</v>
      </c>
      <c r="O12" s="267"/>
      <c r="Q12" s="71" t="s">
        <v>17</v>
      </c>
      <c r="R12" s="264" t="s">
        <v>120</v>
      </c>
      <c r="S12" s="265"/>
      <c r="T12" s="264" t="s">
        <v>121</v>
      </c>
      <c r="U12" s="265"/>
      <c r="V12" s="266" t="s">
        <v>122</v>
      </c>
      <c r="W12" s="267"/>
    </row>
    <row r="13" spans="1:23" x14ac:dyDescent="0.2">
      <c r="A13" s="72" t="s">
        <v>153</v>
      </c>
      <c r="I13" s="72" t="s">
        <v>153</v>
      </c>
      <c r="Q13" s="72" t="s">
        <v>153</v>
      </c>
    </row>
    <row r="14" spans="1:23" x14ac:dyDescent="0.2">
      <c r="A14" s="257" t="s">
        <v>152</v>
      </c>
      <c r="B14" s="257"/>
      <c r="C14" s="257"/>
      <c r="D14" s="257"/>
      <c r="E14" s="257"/>
      <c r="F14" s="257"/>
      <c r="G14" s="257"/>
      <c r="I14" s="257" t="s">
        <v>151</v>
      </c>
      <c r="J14" s="257"/>
      <c r="K14" s="257"/>
      <c r="L14" s="257"/>
      <c r="M14" s="257"/>
      <c r="N14" s="257"/>
      <c r="O14" s="257"/>
      <c r="Q14" s="257" t="s">
        <v>150</v>
      </c>
      <c r="R14" s="257"/>
      <c r="S14" s="257"/>
      <c r="T14" s="257"/>
      <c r="U14" s="257"/>
      <c r="V14" s="257"/>
      <c r="W14" s="257"/>
    </row>
    <row r="16" spans="1:23" ht="15" x14ac:dyDescent="0.2">
      <c r="I16" s="73"/>
      <c r="J16" s="74"/>
      <c r="K16" s="74"/>
      <c r="L16" s="74"/>
      <c r="M16" s="74"/>
      <c r="N16" s="74"/>
    </row>
    <row r="17" spans="7:20" ht="15" x14ac:dyDescent="0.2">
      <c r="I17" s="75"/>
      <c r="J17" s="76"/>
      <c r="K17" s="226"/>
      <c r="L17" s="76"/>
      <c r="M17" s="77"/>
      <c r="N17" s="76"/>
    </row>
    <row r="18" spans="7:20" ht="15" x14ac:dyDescent="0.2">
      <c r="G18" s="84"/>
      <c r="I18" s="75"/>
      <c r="J18" s="150"/>
      <c r="K18" s="152"/>
      <c r="L18" s="150"/>
      <c r="M18" s="148"/>
      <c r="N18" s="223"/>
      <c r="O18" s="149"/>
      <c r="T18" s="225"/>
    </row>
    <row r="19" spans="7:20" ht="15" x14ac:dyDescent="0.2">
      <c r="I19" s="75"/>
      <c r="J19" s="151"/>
      <c r="K19" s="151"/>
      <c r="L19" s="151"/>
      <c r="M19" s="148"/>
      <c r="N19" s="148"/>
      <c r="O19" s="149"/>
      <c r="R19" s="224"/>
    </row>
    <row r="20" spans="7:20" ht="15" x14ac:dyDescent="0.2">
      <c r="I20" s="75"/>
      <c r="J20" s="76"/>
      <c r="K20" s="77"/>
      <c r="L20" s="76"/>
      <c r="M20" s="77"/>
      <c r="N20" s="76"/>
    </row>
    <row r="21" spans="7:20" ht="15" x14ac:dyDescent="0.2">
      <c r="I21" s="75"/>
      <c r="J21" s="153"/>
      <c r="K21" s="153"/>
      <c r="L21" s="153"/>
      <c r="M21" s="77"/>
      <c r="N21" s="76"/>
    </row>
    <row r="22" spans="7:20" ht="15" x14ac:dyDescent="0.2">
      <c r="I22" s="75"/>
      <c r="J22" s="76"/>
      <c r="K22" s="77"/>
      <c r="L22" s="76"/>
      <c r="M22" s="77"/>
      <c r="N22" s="76"/>
    </row>
    <row r="23" spans="7:20" ht="15" x14ac:dyDescent="0.2">
      <c r="I23" s="75"/>
      <c r="J23" s="154"/>
      <c r="K23" s="154"/>
      <c r="L23" s="154"/>
      <c r="M23" s="78"/>
      <c r="N23" s="76"/>
    </row>
    <row r="24" spans="7:20" ht="15" x14ac:dyDescent="0.2">
      <c r="I24" s="79"/>
      <c r="J24" s="155"/>
      <c r="K24" s="156"/>
      <c r="L24" s="155"/>
      <c r="M24" s="78"/>
      <c r="N24" s="80"/>
    </row>
    <row r="25" spans="7:20" x14ac:dyDescent="0.2">
      <c r="I25" s="81"/>
      <c r="J25" s="82"/>
      <c r="K25" s="83"/>
      <c r="L25" s="82"/>
      <c r="M25" s="83"/>
      <c r="N25" s="82"/>
    </row>
    <row r="26" spans="7:20" x14ac:dyDescent="0.2">
      <c r="I26" s="73"/>
      <c r="J26" s="73"/>
      <c r="K26" s="73"/>
      <c r="L26" s="73"/>
      <c r="M26" s="73"/>
      <c r="N26" s="73"/>
    </row>
  </sheetData>
  <mergeCells count="24">
    <mergeCell ref="A14:G14"/>
    <mergeCell ref="I14:O14"/>
    <mergeCell ref="Q14:W14"/>
    <mergeCell ref="A1:G1"/>
    <mergeCell ref="I1:O1"/>
    <mergeCell ref="Q1:W1"/>
    <mergeCell ref="B2:C2"/>
    <mergeCell ref="D2:E2"/>
    <mergeCell ref="F2:G2"/>
    <mergeCell ref="J2:K2"/>
    <mergeCell ref="L2:M2"/>
    <mergeCell ref="N2:O2"/>
    <mergeCell ref="R2:S2"/>
    <mergeCell ref="T2:U2"/>
    <mergeCell ref="V2:W2"/>
    <mergeCell ref="B12:C12"/>
    <mergeCell ref="D12:E12"/>
    <mergeCell ref="F12:G12"/>
    <mergeCell ref="R12:S12"/>
    <mergeCell ref="T12:U12"/>
    <mergeCell ref="V12:W12"/>
    <mergeCell ref="J12:K12"/>
    <mergeCell ref="L12:M12"/>
    <mergeCell ref="N12:O12"/>
  </mergeCells>
  <pageMargins left="0.7" right="0.7" top="0.75" bottom="0.75" header="0.3" footer="0.3"/>
  <pageSetup paperSize="9" orientation="portrait" verticalDpi="0" r:id="rId1"/>
  <ignoredErrors>
    <ignoredError sqref="J4:J6 L4:L6 J8:J9 L8:L9" formulaRange="1"/>
    <ignoredError sqref="C7 K7 C10:C11 K10:K11 S1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B75C2-4DA9-4DAB-9892-28C4C24075CD}">
  <sheetPr codeName="Feuil7"/>
  <dimension ref="A1:M54"/>
  <sheetViews>
    <sheetView topLeftCell="A26" workbookViewId="0">
      <selection activeCell="E31" sqref="E31"/>
    </sheetView>
  </sheetViews>
  <sheetFormatPr baseColWidth="10" defaultColWidth="11.42578125" defaultRowHeight="15" x14ac:dyDescent="0.25"/>
  <cols>
    <col min="1" max="1" width="11.42578125" style="5"/>
    <col min="2" max="4" width="23" style="5" customWidth="1"/>
    <col min="5" max="16384" width="11.42578125" style="5"/>
  </cols>
  <sheetData>
    <row r="1" spans="1:13" ht="35.25" customHeight="1" x14ac:dyDescent="0.25">
      <c r="A1" s="274" t="s">
        <v>63</v>
      </c>
      <c r="B1" s="274"/>
      <c r="C1" s="274"/>
      <c r="D1" s="274"/>
    </row>
    <row r="2" spans="1:13" s="129" customFormat="1" ht="15.75" x14ac:dyDescent="0.25">
      <c r="A2" s="183" t="s">
        <v>64</v>
      </c>
      <c r="B2" s="184" t="s">
        <v>65</v>
      </c>
      <c r="C2" s="185" t="s">
        <v>66</v>
      </c>
      <c r="D2" s="186" t="s">
        <v>111</v>
      </c>
      <c r="G2" s="272" t="s">
        <v>112</v>
      </c>
      <c r="H2" s="272"/>
      <c r="I2" s="272"/>
      <c r="J2" s="272"/>
      <c r="K2" s="272"/>
      <c r="L2" s="272"/>
      <c r="M2" s="272"/>
    </row>
    <row r="3" spans="1:13" x14ac:dyDescent="0.25">
      <c r="A3" s="187" t="s">
        <v>67</v>
      </c>
      <c r="B3" s="210">
        <v>71.58</v>
      </c>
      <c r="C3" s="211">
        <v>72.91</v>
      </c>
      <c r="D3" s="211">
        <v>71.77</v>
      </c>
    </row>
    <row r="4" spans="1:13" x14ac:dyDescent="0.25">
      <c r="A4" s="188" t="s">
        <v>68</v>
      </c>
      <c r="B4" s="212">
        <v>71.430000000000007</v>
      </c>
      <c r="C4" s="213">
        <v>72.66</v>
      </c>
      <c r="D4" s="213">
        <v>71.61</v>
      </c>
    </row>
    <row r="5" spans="1:13" x14ac:dyDescent="0.25">
      <c r="A5" s="187" t="s">
        <v>69</v>
      </c>
      <c r="B5" s="231">
        <v>71.430000000000007</v>
      </c>
      <c r="C5" s="211">
        <v>72.56</v>
      </c>
      <c r="D5" s="211">
        <v>71.59</v>
      </c>
    </row>
    <row r="6" spans="1:13" x14ac:dyDescent="0.25">
      <c r="A6" s="188" t="s">
        <v>70</v>
      </c>
      <c r="B6" s="212">
        <v>71.5</v>
      </c>
      <c r="C6" s="213">
        <v>72.48</v>
      </c>
      <c r="D6" s="213">
        <v>71.64</v>
      </c>
    </row>
    <row r="7" spans="1:13" x14ac:dyDescent="0.25">
      <c r="A7" s="187" t="s">
        <v>71</v>
      </c>
      <c r="B7" s="210">
        <v>71.63</v>
      </c>
      <c r="C7" s="211">
        <v>72.5</v>
      </c>
      <c r="D7" s="211">
        <v>71.75</v>
      </c>
    </row>
    <row r="8" spans="1:13" x14ac:dyDescent="0.25">
      <c r="A8" s="188" t="s">
        <v>72</v>
      </c>
      <c r="B8" s="212">
        <v>71.81</v>
      </c>
      <c r="C8" s="213">
        <v>72.510000000000005</v>
      </c>
      <c r="D8" s="213">
        <v>71.91</v>
      </c>
    </row>
    <row r="9" spans="1:13" x14ac:dyDescent="0.25">
      <c r="A9" s="187" t="s">
        <v>73</v>
      </c>
      <c r="B9" s="210">
        <v>71.900000000000006</v>
      </c>
      <c r="C9" s="211">
        <v>72.489999999999995</v>
      </c>
      <c r="D9" s="211">
        <v>71.98</v>
      </c>
    </row>
    <row r="10" spans="1:13" x14ac:dyDescent="0.25">
      <c r="A10" s="188" t="s">
        <v>74</v>
      </c>
      <c r="B10" s="212">
        <v>72.02</v>
      </c>
      <c r="C10" s="213">
        <v>72.47</v>
      </c>
      <c r="D10" s="213">
        <v>72.08</v>
      </c>
    </row>
    <row r="11" spans="1:13" x14ac:dyDescent="0.25">
      <c r="A11" s="187" t="s">
        <v>75</v>
      </c>
      <c r="B11" s="210">
        <v>72.150000000000006</v>
      </c>
      <c r="C11" s="211">
        <v>72.48</v>
      </c>
      <c r="D11" s="211">
        <v>72.2</v>
      </c>
    </row>
    <row r="12" spans="1:13" x14ac:dyDescent="0.25">
      <c r="A12" s="188" t="s">
        <v>76</v>
      </c>
      <c r="B12" s="212">
        <v>71.98</v>
      </c>
      <c r="C12" s="213">
        <v>72.5</v>
      </c>
      <c r="D12" s="213">
        <v>72.05</v>
      </c>
    </row>
    <row r="13" spans="1:13" x14ac:dyDescent="0.25">
      <c r="A13" s="187" t="s">
        <v>77</v>
      </c>
      <c r="B13" s="210">
        <v>71.77</v>
      </c>
      <c r="C13" s="211">
        <v>72.459999999999994</v>
      </c>
      <c r="D13" s="211">
        <v>71.86</v>
      </c>
    </row>
    <row r="14" spans="1:13" x14ac:dyDescent="0.25">
      <c r="A14" s="188" t="s">
        <v>78</v>
      </c>
      <c r="B14" s="212">
        <v>71.56</v>
      </c>
      <c r="C14" s="213">
        <v>72.540000000000006</v>
      </c>
      <c r="D14" s="213">
        <v>71.69</v>
      </c>
    </row>
    <row r="15" spans="1:13" x14ac:dyDescent="0.25">
      <c r="A15" s="187" t="s">
        <v>79</v>
      </c>
      <c r="B15" s="210">
        <v>71.41</v>
      </c>
      <c r="C15" s="211">
        <v>72.61</v>
      </c>
      <c r="D15" s="211">
        <v>71.56</v>
      </c>
    </row>
    <row r="16" spans="1:13" x14ac:dyDescent="0.25">
      <c r="A16" s="188" t="s">
        <v>80</v>
      </c>
      <c r="B16" s="212">
        <v>71.22</v>
      </c>
      <c r="C16" s="213">
        <v>72.61</v>
      </c>
      <c r="D16" s="213">
        <v>71.39</v>
      </c>
    </row>
    <row r="17" spans="1:13" x14ac:dyDescent="0.25">
      <c r="A17" s="187" t="s">
        <v>81</v>
      </c>
      <c r="B17" s="210">
        <v>71.14</v>
      </c>
      <c r="C17" s="211">
        <v>72.7</v>
      </c>
      <c r="D17" s="211">
        <v>71.33</v>
      </c>
    </row>
    <row r="18" spans="1:13" x14ac:dyDescent="0.25">
      <c r="A18" s="188" t="s">
        <v>82</v>
      </c>
      <c r="B18" s="212">
        <v>71.069999999999993</v>
      </c>
      <c r="C18" s="213">
        <v>72.81</v>
      </c>
      <c r="D18" s="213">
        <v>71.260000000000005</v>
      </c>
    </row>
    <row r="19" spans="1:13" x14ac:dyDescent="0.25">
      <c r="A19" s="187" t="s">
        <v>83</v>
      </c>
      <c r="B19" s="210">
        <v>70.959999999999994</v>
      </c>
      <c r="C19" s="211">
        <v>72.91</v>
      </c>
      <c r="D19" s="211">
        <v>71.180000000000007</v>
      </c>
    </row>
    <row r="20" spans="1:13" x14ac:dyDescent="0.25">
      <c r="A20" s="188" t="s">
        <v>84</v>
      </c>
      <c r="B20" s="212">
        <v>70.930000000000007</v>
      </c>
      <c r="C20" s="213">
        <v>73.06</v>
      </c>
      <c r="D20" s="213">
        <v>71.150000000000006</v>
      </c>
      <c r="H20" s="181" t="s">
        <v>137</v>
      </c>
      <c r="I20" s="182"/>
      <c r="J20" s="182"/>
      <c r="K20" s="182"/>
    </row>
    <row r="21" spans="1:13" x14ac:dyDescent="0.25">
      <c r="A21" s="187" t="s">
        <v>85</v>
      </c>
      <c r="B21" s="210">
        <v>70.900000000000006</v>
      </c>
      <c r="C21" s="211">
        <v>73.209999999999994</v>
      </c>
      <c r="D21" s="211">
        <v>71.13</v>
      </c>
      <c r="H21" s="256" t="s">
        <v>138</v>
      </c>
      <c r="I21" s="256"/>
      <c r="J21" s="256"/>
      <c r="K21" s="256"/>
      <c r="L21" s="256"/>
      <c r="M21" s="256"/>
    </row>
    <row r="22" spans="1:13" x14ac:dyDescent="0.25">
      <c r="A22" s="188" t="s">
        <v>86</v>
      </c>
      <c r="B22" s="212">
        <v>70.94</v>
      </c>
      <c r="C22" s="213">
        <v>73.349999999999994</v>
      </c>
      <c r="D22" s="213">
        <v>71.17</v>
      </c>
      <c r="H22" s="256"/>
      <c r="I22" s="256"/>
      <c r="J22" s="256"/>
      <c r="K22" s="256"/>
      <c r="L22" s="256"/>
      <c r="M22" s="256"/>
    </row>
    <row r="23" spans="1:13" x14ac:dyDescent="0.25">
      <c r="A23" s="187">
        <v>1994</v>
      </c>
      <c r="B23" s="210">
        <v>71</v>
      </c>
      <c r="C23" s="211">
        <v>73.459999999999994</v>
      </c>
      <c r="D23" s="211">
        <v>71.23</v>
      </c>
      <c r="H23" s="256"/>
      <c r="I23" s="256"/>
      <c r="J23" s="256"/>
      <c r="K23" s="256"/>
      <c r="L23" s="256"/>
      <c r="M23" s="256"/>
    </row>
    <row r="24" spans="1:13" x14ac:dyDescent="0.25">
      <c r="A24" s="188" t="s">
        <v>87</v>
      </c>
      <c r="B24" s="212">
        <v>71.11</v>
      </c>
      <c r="C24" s="213">
        <v>73.61</v>
      </c>
      <c r="D24" s="213">
        <v>71.34</v>
      </c>
      <c r="H24" s="273" t="s">
        <v>140</v>
      </c>
      <c r="I24" s="273"/>
      <c r="J24" s="273"/>
      <c r="K24" s="273"/>
      <c r="L24" s="273"/>
      <c r="M24" s="273"/>
    </row>
    <row r="25" spans="1:13" x14ac:dyDescent="0.25">
      <c r="A25" s="187" t="s">
        <v>88</v>
      </c>
      <c r="B25" s="210">
        <v>71.23</v>
      </c>
      <c r="C25" s="211">
        <v>73.73</v>
      </c>
      <c r="D25" s="211">
        <v>71.45</v>
      </c>
      <c r="H25" s="273"/>
      <c r="I25" s="273"/>
      <c r="J25" s="273"/>
      <c r="K25" s="273"/>
      <c r="L25" s="273"/>
      <c r="M25" s="273"/>
    </row>
    <row r="26" spans="1:13" x14ac:dyDescent="0.25">
      <c r="A26" s="188" t="s">
        <v>89</v>
      </c>
      <c r="B26" s="212">
        <v>71.34</v>
      </c>
      <c r="C26" s="213">
        <v>73.849999999999994</v>
      </c>
      <c r="D26" s="213">
        <v>71.56</v>
      </c>
    </row>
    <row r="27" spans="1:13" x14ac:dyDescent="0.25">
      <c r="A27" s="187" t="s">
        <v>90</v>
      </c>
      <c r="B27" s="210">
        <v>71.48</v>
      </c>
      <c r="C27" s="211">
        <v>73.92</v>
      </c>
      <c r="D27" s="211">
        <v>71.69</v>
      </c>
      <c r="G27" s="220"/>
      <c r="H27" s="220"/>
      <c r="I27" s="220"/>
      <c r="J27" s="220"/>
    </row>
    <row r="28" spans="1:13" x14ac:dyDescent="0.25">
      <c r="A28" s="188" t="s">
        <v>91</v>
      </c>
      <c r="B28" s="212">
        <v>71.63</v>
      </c>
      <c r="C28" s="213">
        <v>74.02</v>
      </c>
      <c r="D28" s="213">
        <v>71.83</v>
      </c>
      <c r="G28" s="220"/>
      <c r="H28" s="220"/>
      <c r="I28" s="220"/>
      <c r="J28" s="220"/>
    </row>
    <row r="29" spans="1:13" x14ac:dyDescent="0.25">
      <c r="A29" s="187" t="s">
        <v>92</v>
      </c>
      <c r="B29" s="210">
        <v>71.89</v>
      </c>
      <c r="C29" s="211">
        <v>74.13</v>
      </c>
      <c r="D29" s="211">
        <v>72.069999999999993</v>
      </c>
      <c r="G29" s="220"/>
      <c r="H29" s="227"/>
      <c r="I29" s="227"/>
      <c r="J29" s="220"/>
    </row>
    <row r="30" spans="1:13" x14ac:dyDescent="0.25">
      <c r="A30" s="188" t="s">
        <v>93</v>
      </c>
      <c r="B30" s="212">
        <v>72.09</v>
      </c>
      <c r="C30" s="213">
        <v>74.17</v>
      </c>
      <c r="D30" s="213">
        <v>72.260000000000005</v>
      </c>
      <c r="G30" s="227"/>
      <c r="H30" s="228"/>
      <c r="I30" s="229"/>
      <c r="J30" s="220"/>
    </row>
    <row r="31" spans="1:13" x14ac:dyDescent="0.25">
      <c r="A31" s="187" t="s">
        <v>94</v>
      </c>
      <c r="B31" s="210">
        <v>72.23</v>
      </c>
      <c r="C31" s="211">
        <v>74.17</v>
      </c>
      <c r="D31" s="211">
        <v>72.39</v>
      </c>
      <c r="G31" s="227"/>
      <c r="H31" s="220"/>
      <c r="I31" s="220"/>
      <c r="J31" s="220"/>
    </row>
    <row r="32" spans="1:13" x14ac:dyDescent="0.25">
      <c r="A32" s="188" t="s">
        <v>95</v>
      </c>
      <c r="B32" s="212">
        <v>72.36</v>
      </c>
      <c r="C32" s="213">
        <v>74.11</v>
      </c>
      <c r="D32" s="213">
        <v>72.5</v>
      </c>
      <c r="G32" s="220"/>
      <c r="H32" s="229"/>
      <c r="I32" s="229"/>
      <c r="J32" s="220"/>
    </row>
    <row r="33" spans="1:10" x14ac:dyDescent="0.25">
      <c r="A33" s="187" t="s">
        <v>96</v>
      </c>
      <c r="B33" s="210">
        <v>72.349999999999994</v>
      </c>
      <c r="C33" s="211">
        <v>74.150000000000006</v>
      </c>
      <c r="D33" s="211">
        <v>72.489999999999995</v>
      </c>
      <c r="G33" s="220"/>
      <c r="H33" s="229"/>
      <c r="I33" s="229"/>
      <c r="J33" s="229"/>
    </row>
    <row r="34" spans="1:10" x14ac:dyDescent="0.25">
      <c r="A34" s="188" t="s">
        <v>97</v>
      </c>
      <c r="B34" s="212">
        <v>72.81</v>
      </c>
      <c r="C34" s="213">
        <v>74.040000000000006</v>
      </c>
      <c r="D34" s="213">
        <v>72.91</v>
      </c>
      <c r="G34" s="220"/>
      <c r="H34" s="220"/>
      <c r="I34" s="229"/>
      <c r="J34" s="220"/>
    </row>
    <row r="35" spans="1:10" x14ac:dyDescent="0.25">
      <c r="A35" s="187" t="s">
        <v>98</v>
      </c>
      <c r="B35" s="210">
        <v>72.760000000000005</v>
      </c>
      <c r="C35" s="211">
        <v>73.8</v>
      </c>
      <c r="D35" s="211">
        <v>72.84</v>
      </c>
    </row>
    <row r="36" spans="1:10" x14ac:dyDescent="0.25">
      <c r="A36" s="188" t="s">
        <v>99</v>
      </c>
      <c r="B36" s="212">
        <v>72.7</v>
      </c>
      <c r="C36" s="213">
        <v>73.7</v>
      </c>
      <c r="D36" s="213">
        <v>72.77</v>
      </c>
    </row>
    <row r="37" spans="1:10" x14ac:dyDescent="0.25">
      <c r="A37" s="187" t="s">
        <v>100</v>
      </c>
      <c r="B37" s="210">
        <v>72.63</v>
      </c>
      <c r="C37" s="211">
        <v>73.73</v>
      </c>
      <c r="D37" s="211">
        <v>72.709999999999994</v>
      </c>
    </row>
    <row r="38" spans="1:10" x14ac:dyDescent="0.25">
      <c r="A38" s="188" t="s">
        <v>101</v>
      </c>
      <c r="B38" s="212">
        <v>72.72</v>
      </c>
      <c r="C38" s="213">
        <v>73.959999999999994</v>
      </c>
      <c r="D38" s="213">
        <v>72.8</v>
      </c>
    </row>
    <row r="39" spans="1:10" x14ac:dyDescent="0.25">
      <c r="A39" s="187" t="s">
        <v>102</v>
      </c>
      <c r="B39" s="210">
        <v>72.77</v>
      </c>
      <c r="C39" s="211">
        <v>74.28</v>
      </c>
      <c r="D39" s="211">
        <v>72.88</v>
      </c>
    </row>
    <row r="40" spans="1:10" x14ac:dyDescent="0.25">
      <c r="A40" s="188" t="s">
        <v>103</v>
      </c>
      <c r="B40" s="212">
        <v>72.959999999999994</v>
      </c>
      <c r="C40" s="213">
        <v>74.53</v>
      </c>
      <c r="D40" s="213">
        <v>73.069999999999993</v>
      </c>
    </row>
    <row r="41" spans="1:10" x14ac:dyDescent="0.25">
      <c r="A41" s="187" t="s">
        <v>104</v>
      </c>
      <c r="B41" s="210">
        <v>73.2</v>
      </c>
      <c r="C41" s="211">
        <v>74.739999999999995</v>
      </c>
      <c r="D41" s="211">
        <v>73.3</v>
      </c>
    </row>
    <row r="42" spans="1:10" x14ac:dyDescent="0.25">
      <c r="A42" s="188" t="s">
        <v>105</v>
      </c>
      <c r="B42" s="212">
        <v>73.31</v>
      </c>
      <c r="C42" s="213">
        <v>75.040000000000006</v>
      </c>
      <c r="D42" s="213">
        <v>73.42</v>
      </c>
    </row>
    <row r="43" spans="1:10" x14ac:dyDescent="0.25">
      <c r="A43" s="187" t="s">
        <v>106</v>
      </c>
      <c r="B43" s="210">
        <v>73.48</v>
      </c>
      <c r="C43" s="211">
        <v>75.27</v>
      </c>
      <c r="D43" s="211">
        <v>73.58</v>
      </c>
    </row>
    <row r="44" spans="1:10" x14ac:dyDescent="0.25">
      <c r="A44" s="188" t="s">
        <v>107</v>
      </c>
      <c r="B44" s="212">
        <v>73.650000000000006</v>
      </c>
      <c r="C44" s="213">
        <v>75.44</v>
      </c>
      <c r="D44" s="213">
        <v>73.760000000000005</v>
      </c>
    </row>
    <row r="45" spans="1:10" x14ac:dyDescent="0.25">
      <c r="A45" s="187" t="s">
        <v>108</v>
      </c>
      <c r="B45" s="210">
        <v>73.8</v>
      </c>
      <c r="C45" s="211">
        <v>75.7</v>
      </c>
      <c r="D45" s="211">
        <v>73.900000000000006</v>
      </c>
    </row>
    <row r="46" spans="1:10" x14ac:dyDescent="0.25">
      <c r="A46" s="188" t="s">
        <v>109</v>
      </c>
      <c r="B46" s="212">
        <v>74</v>
      </c>
      <c r="C46" s="213">
        <v>75.900000000000006</v>
      </c>
      <c r="D46" s="213">
        <v>74.099999999999994</v>
      </c>
    </row>
    <row r="47" spans="1:10" x14ac:dyDescent="0.25">
      <c r="A47" s="187" t="s">
        <v>110</v>
      </c>
      <c r="B47" s="210">
        <v>74.2</v>
      </c>
      <c r="C47" s="211">
        <v>76.099999999999994</v>
      </c>
      <c r="D47" s="211">
        <v>74.3</v>
      </c>
    </row>
    <row r="48" spans="1:10" x14ac:dyDescent="0.25">
      <c r="A48" s="188" t="s">
        <v>5</v>
      </c>
      <c r="B48" s="212">
        <v>74.3</v>
      </c>
      <c r="C48" s="213">
        <v>76.400000000000006</v>
      </c>
      <c r="D48" s="213">
        <v>74.400000000000006</v>
      </c>
    </row>
    <row r="49" spans="1:5" x14ac:dyDescent="0.25">
      <c r="A49" s="187">
        <v>2020</v>
      </c>
      <c r="B49" s="210">
        <v>74.400000000000006</v>
      </c>
      <c r="C49" s="211">
        <v>76.599999999999994</v>
      </c>
      <c r="D49" s="211">
        <v>74.5</v>
      </c>
    </row>
    <row r="50" spans="1:5" x14ac:dyDescent="0.25">
      <c r="A50" s="188">
        <v>2021</v>
      </c>
      <c r="B50" s="212">
        <v>74.599999999999994</v>
      </c>
      <c r="C50" s="213">
        <v>76.7</v>
      </c>
      <c r="D50" s="213">
        <v>74.7</v>
      </c>
    </row>
    <row r="51" spans="1:5" x14ac:dyDescent="0.25">
      <c r="A51" s="189">
        <v>2022</v>
      </c>
      <c r="B51" s="214">
        <v>74.7</v>
      </c>
      <c r="C51" s="215">
        <v>76.8</v>
      </c>
      <c r="D51" s="215">
        <v>74.8</v>
      </c>
    </row>
    <row r="52" spans="1:5" x14ac:dyDescent="0.25">
      <c r="A52" s="181" t="s">
        <v>137</v>
      </c>
      <c r="B52" s="182"/>
      <c r="C52" s="182"/>
      <c r="D52" s="182"/>
      <c r="E52" s="130"/>
    </row>
    <row r="53" spans="1:5" ht="21.75" customHeight="1" x14ac:dyDescent="0.25">
      <c r="A53" s="256" t="s">
        <v>138</v>
      </c>
      <c r="B53" s="256"/>
      <c r="C53" s="256"/>
      <c r="D53" s="256"/>
    </row>
    <row r="54" spans="1:5" x14ac:dyDescent="0.25">
      <c r="A54" s="181" t="s">
        <v>139</v>
      </c>
      <c r="B54" s="182"/>
      <c r="C54" s="182"/>
      <c r="D54" s="182"/>
    </row>
  </sheetData>
  <mergeCells count="5">
    <mergeCell ref="G2:M2"/>
    <mergeCell ref="A53:D53"/>
    <mergeCell ref="H21:M23"/>
    <mergeCell ref="H24:M25"/>
    <mergeCell ref="A1:D1"/>
  </mergeCells>
  <pageMargins left="0.75" right="0.75" top="1" bottom="1" header="0.5" footer="0.5"/>
  <pageSetup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CAEF-258F-4EAF-90F8-21EE38825357}">
  <dimension ref="A1:M54"/>
  <sheetViews>
    <sheetView workbookViewId="0">
      <selection sqref="A1:D1"/>
    </sheetView>
  </sheetViews>
  <sheetFormatPr baseColWidth="10" defaultColWidth="11.42578125" defaultRowHeight="15" x14ac:dyDescent="0.25"/>
  <cols>
    <col min="1" max="1" width="11.42578125" style="5"/>
    <col min="2" max="4" width="23" style="5" customWidth="1"/>
    <col min="5" max="16384" width="11.42578125" style="5"/>
  </cols>
  <sheetData>
    <row r="1" spans="1:13" ht="35.25" customHeight="1" x14ac:dyDescent="0.25">
      <c r="A1" s="274" t="s">
        <v>170</v>
      </c>
      <c r="B1" s="274"/>
      <c r="C1" s="274"/>
      <c r="D1" s="274"/>
    </row>
    <row r="2" spans="1:13" s="129" customFormat="1" ht="15.75" x14ac:dyDescent="0.25">
      <c r="A2" s="183" t="s">
        <v>64</v>
      </c>
      <c r="B2" s="184" t="s">
        <v>0</v>
      </c>
      <c r="C2" s="185" t="s">
        <v>1</v>
      </c>
      <c r="D2" s="186" t="s">
        <v>171</v>
      </c>
      <c r="G2" s="272" t="s">
        <v>172</v>
      </c>
      <c r="H2" s="272"/>
      <c r="I2" s="272"/>
      <c r="J2" s="272"/>
      <c r="K2" s="272"/>
      <c r="L2" s="272"/>
      <c r="M2" s="272"/>
    </row>
    <row r="3" spans="1:13" x14ac:dyDescent="0.25">
      <c r="A3" s="187" t="s">
        <v>67</v>
      </c>
      <c r="B3" s="210">
        <v>70.73</v>
      </c>
      <c r="C3" s="211">
        <v>72.53</v>
      </c>
      <c r="D3" s="211">
        <v>71.77</v>
      </c>
    </row>
    <row r="4" spans="1:13" x14ac:dyDescent="0.25">
      <c r="A4" s="188" t="s">
        <v>68</v>
      </c>
      <c r="B4" s="212">
        <v>70.540000000000006</v>
      </c>
      <c r="C4" s="213">
        <v>72.47</v>
      </c>
      <c r="D4" s="213">
        <v>71.61</v>
      </c>
    </row>
    <row r="5" spans="1:13" x14ac:dyDescent="0.25">
      <c r="A5" s="187" t="s">
        <v>69</v>
      </c>
      <c r="B5" s="231">
        <v>70.61</v>
      </c>
      <c r="C5" s="211">
        <v>72.38</v>
      </c>
      <c r="D5" s="211">
        <v>71.59</v>
      </c>
    </row>
    <row r="6" spans="1:13" x14ac:dyDescent="0.25">
      <c r="A6" s="188" t="s">
        <v>70</v>
      </c>
      <c r="B6" s="212">
        <v>70.72</v>
      </c>
      <c r="C6" s="213">
        <v>72.349999999999994</v>
      </c>
      <c r="D6" s="213">
        <v>71.64</v>
      </c>
    </row>
    <row r="7" spans="1:13" x14ac:dyDescent="0.25">
      <c r="A7" s="187" t="s">
        <v>71</v>
      </c>
      <c r="B7" s="210">
        <v>70.91</v>
      </c>
      <c r="C7" s="211">
        <v>72.400000000000006</v>
      </c>
      <c r="D7" s="211">
        <v>71.75</v>
      </c>
    </row>
    <row r="8" spans="1:13" x14ac:dyDescent="0.25">
      <c r="A8" s="188" t="s">
        <v>72</v>
      </c>
      <c r="B8" s="212">
        <v>71.150000000000006</v>
      </c>
      <c r="C8" s="213">
        <v>72.47</v>
      </c>
      <c r="D8" s="213">
        <v>71.91</v>
      </c>
    </row>
    <row r="9" spans="1:13" x14ac:dyDescent="0.25">
      <c r="A9" s="187" t="s">
        <v>73</v>
      </c>
      <c r="B9" s="210">
        <v>71.3</v>
      </c>
      <c r="C9" s="211">
        <v>72.48</v>
      </c>
      <c r="D9" s="211">
        <v>71.98</v>
      </c>
    </row>
    <row r="10" spans="1:13" x14ac:dyDescent="0.25">
      <c r="A10" s="188" t="s">
        <v>74</v>
      </c>
      <c r="B10" s="212">
        <v>71.5</v>
      </c>
      <c r="C10" s="213">
        <v>72.5</v>
      </c>
      <c r="D10" s="213">
        <v>72.08</v>
      </c>
    </row>
    <row r="11" spans="1:13" x14ac:dyDescent="0.25">
      <c r="A11" s="187" t="s">
        <v>75</v>
      </c>
      <c r="B11" s="210">
        <v>71.680000000000007</v>
      </c>
      <c r="C11" s="211">
        <v>72.56</v>
      </c>
      <c r="D11" s="211">
        <v>72.2</v>
      </c>
    </row>
    <row r="12" spans="1:13" x14ac:dyDescent="0.25">
      <c r="A12" s="188" t="s">
        <v>76</v>
      </c>
      <c r="B12" s="212">
        <v>71.430000000000007</v>
      </c>
      <c r="C12" s="213">
        <v>72.489999999999995</v>
      </c>
      <c r="D12" s="213">
        <v>72.05</v>
      </c>
    </row>
    <row r="13" spans="1:13" x14ac:dyDescent="0.25">
      <c r="A13" s="187" t="s">
        <v>77</v>
      </c>
      <c r="B13" s="210">
        <v>71.099999999999994</v>
      </c>
      <c r="C13" s="211">
        <v>72.42</v>
      </c>
      <c r="D13" s="211">
        <v>71.86</v>
      </c>
    </row>
    <row r="14" spans="1:13" x14ac:dyDescent="0.25">
      <c r="A14" s="188" t="s">
        <v>78</v>
      </c>
      <c r="B14" s="212">
        <v>70.78</v>
      </c>
      <c r="C14" s="213">
        <v>72.349999999999994</v>
      </c>
      <c r="D14" s="213">
        <v>71.69</v>
      </c>
    </row>
    <row r="15" spans="1:13" x14ac:dyDescent="0.25">
      <c r="A15" s="187" t="s">
        <v>79</v>
      </c>
      <c r="B15" s="210">
        <v>70.56</v>
      </c>
      <c r="C15" s="211">
        <v>72.31</v>
      </c>
      <c r="D15" s="211">
        <v>71.56</v>
      </c>
    </row>
    <row r="16" spans="1:13" x14ac:dyDescent="0.25">
      <c r="A16" s="188" t="s">
        <v>80</v>
      </c>
      <c r="B16" s="212">
        <v>70.31</v>
      </c>
      <c r="C16" s="213">
        <v>72.22</v>
      </c>
      <c r="D16" s="213">
        <v>71.39</v>
      </c>
    </row>
    <row r="17" spans="1:13" x14ac:dyDescent="0.25">
      <c r="A17" s="187" t="s">
        <v>81</v>
      </c>
      <c r="B17" s="210">
        <v>70.180000000000007</v>
      </c>
      <c r="C17" s="211">
        <v>72.209999999999994</v>
      </c>
      <c r="D17" s="211">
        <v>71.33</v>
      </c>
    </row>
    <row r="18" spans="1:13" x14ac:dyDescent="0.25">
      <c r="A18" s="188" t="s">
        <v>82</v>
      </c>
      <c r="B18" s="212">
        <v>70.069999999999993</v>
      </c>
      <c r="C18" s="213">
        <v>72.19</v>
      </c>
      <c r="D18" s="213">
        <v>71.260000000000005</v>
      </c>
    </row>
    <row r="19" spans="1:13" x14ac:dyDescent="0.25">
      <c r="A19" s="187" t="s">
        <v>83</v>
      </c>
      <c r="B19" s="210">
        <v>69.95</v>
      </c>
      <c r="C19" s="211">
        <v>72.14</v>
      </c>
      <c r="D19" s="211">
        <v>71.180000000000007</v>
      </c>
    </row>
    <row r="20" spans="1:13" x14ac:dyDescent="0.25">
      <c r="A20" s="188" t="s">
        <v>84</v>
      </c>
      <c r="B20" s="212">
        <v>69.900000000000006</v>
      </c>
      <c r="C20" s="213">
        <v>72.14</v>
      </c>
      <c r="D20" s="213">
        <v>71.150000000000006</v>
      </c>
      <c r="H20" s="181" t="s">
        <v>137</v>
      </c>
      <c r="I20" s="182"/>
      <c r="J20" s="182"/>
      <c r="K20" s="182"/>
    </row>
    <row r="21" spans="1:13" x14ac:dyDescent="0.25">
      <c r="A21" s="187" t="s">
        <v>85</v>
      </c>
      <c r="B21" s="210">
        <v>69.86</v>
      </c>
      <c r="C21" s="211">
        <v>72.150000000000006</v>
      </c>
      <c r="D21" s="211">
        <v>71.13</v>
      </c>
      <c r="H21" s="256" t="s">
        <v>138</v>
      </c>
      <c r="I21" s="256"/>
      <c r="J21" s="256"/>
      <c r="K21" s="256"/>
      <c r="L21" s="256"/>
      <c r="M21" s="256"/>
    </row>
    <row r="22" spans="1:13" x14ac:dyDescent="0.25">
      <c r="A22" s="188" t="s">
        <v>86</v>
      </c>
      <c r="B22" s="212">
        <v>69.89</v>
      </c>
      <c r="C22" s="232">
        <v>72.2</v>
      </c>
      <c r="D22" s="213">
        <v>71.17</v>
      </c>
      <c r="H22" s="256"/>
      <c r="I22" s="256"/>
      <c r="J22" s="256"/>
      <c r="K22" s="256"/>
      <c r="L22" s="256"/>
      <c r="M22" s="256"/>
    </row>
    <row r="23" spans="1:13" x14ac:dyDescent="0.25">
      <c r="A23" s="187">
        <v>1994</v>
      </c>
      <c r="B23" s="210">
        <v>69.930000000000007</v>
      </c>
      <c r="C23" s="211">
        <v>72.27</v>
      </c>
      <c r="D23" s="211">
        <v>71.23</v>
      </c>
      <c r="H23" s="256"/>
      <c r="I23" s="256"/>
      <c r="J23" s="256"/>
      <c r="K23" s="256"/>
      <c r="L23" s="256"/>
      <c r="M23" s="256"/>
    </row>
    <row r="24" spans="1:13" x14ac:dyDescent="0.25">
      <c r="A24" s="188" t="s">
        <v>87</v>
      </c>
      <c r="B24" s="212">
        <v>70.048716203192484</v>
      </c>
      <c r="C24" s="213">
        <v>72.38261175470825</v>
      </c>
      <c r="D24" s="213">
        <v>71.34</v>
      </c>
      <c r="H24" s="273" t="s">
        <v>140</v>
      </c>
      <c r="I24" s="273"/>
      <c r="J24" s="273"/>
      <c r="K24" s="273"/>
      <c r="L24" s="273"/>
      <c r="M24" s="273"/>
    </row>
    <row r="25" spans="1:13" x14ac:dyDescent="0.25">
      <c r="A25" s="187" t="s">
        <v>88</v>
      </c>
      <c r="B25" s="210">
        <v>70.158350756652595</v>
      </c>
      <c r="C25" s="211">
        <v>72.492747898499857</v>
      </c>
      <c r="D25" s="211">
        <v>71.45</v>
      </c>
      <c r="H25" s="273"/>
      <c r="I25" s="273"/>
      <c r="J25" s="273"/>
      <c r="K25" s="273"/>
      <c r="L25" s="273"/>
      <c r="M25" s="273"/>
    </row>
    <row r="26" spans="1:13" x14ac:dyDescent="0.25">
      <c r="A26" s="188" t="s">
        <v>89</v>
      </c>
      <c r="B26" s="212">
        <v>70.266192294933276</v>
      </c>
      <c r="C26" s="213">
        <v>72.601835168442094</v>
      </c>
      <c r="D26" s="213">
        <v>71.56</v>
      </c>
    </row>
    <row r="27" spans="1:13" x14ac:dyDescent="0.25">
      <c r="A27" s="187" t="s">
        <v>90</v>
      </c>
      <c r="B27" s="210">
        <v>70.406854169822509</v>
      </c>
      <c r="C27" s="211">
        <v>72.730912849425891</v>
      </c>
      <c r="D27" s="211">
        <v>71.69</v>
      </c>
      <c r="G27" s="220"/>
      <c r="H27" s="220"/>
      <c r="I27" s="220"/>
      <c r="J27" s="220"/>
    </row>
    <row r="28" spans="1:13" x14ac:dyDescent="0.25">
      <c r="A28" s="188" t="s">
        <v>91</v>
      </c>
      <c r="B28" s="212">
        <v>70.556034903420553</v>
      </c>
      <c r="C28" s="213">
        <v>72.860544830484685</v>
      </c>
      <c r="D28" s="213">
        <v>71.83</v>
      </c>
      <c r="G28" s="220"/>
      <c r="H28" s="220"/>
      <c r="I28" s="220"/>
      <c r="J28" s="220"/>
    </row>
    <row r="29" spans="1:13" x14ac:dyDescent="0.25">
      <c r="A29" s="187" t="s">
        <v>92</v>
      </c>
      <c r="B29" s="210">
        <v>70.824385569569586</v>
      </c>
      <c r="C29" s="211">
        <v>73.079530620252399</v>
      </c>
      <c r="D29" s="211">
        <v>72.069999999999993</v>
      </c>
      <c r="G29" s="220"/>
      <c r="H29" s="227"/>
      <c r="I29" s="227"/>
      <c r="J29" s="220"/>
    </row>
    <row r="30" spans="1:13" x14ac:dyDescent="0.25">
      <c r="A30" s="188" t="s">
        <v>93</v>
      </c>
      <c r="B30" s="212">
        <v>71.020499204021704</v>
      </c>
      <c r="C30" s="213">
        <v>73.258267685098986</v>
      </c>
      <c r="D30" s="213">
        <v>72.260000000000005</v>
      </c>
      <c r="G30" s="227"/>
      <c r="H30" s="228"/>
      <c r="I30" s="229"/>
      <c r="J30" s="220"/>
    </row>
    <row r="31" spans="1:13" x14ac:dyDescent="0.25">
      <c r="A31" s="187" t="s">
        <v>94</v>
      </c>
      <c r="B31" s="210">
        <v>71.170945464515682</v>
      </c>
      <c r="C31" s="211">
        <v>73.378328396031122</v>
      </c>
      <c r="D31" s="211">
        <v>72.39</v>
      </c>
      <c r="G31" s="227"/>
      <c r="H31" s="220"/>
      <c r="I31" s="220"/>
      <c r="J31" s="220"/>
    </row>
    <row r="32" spans="1:13" x14ac:dyDescent="0.25">
      <c r="A32" s="188" t="s">
        <v>95</v>
      </c>
      <c r="B32" s="212">
        <v>71.308199841963813</v>
      </c>
      <c r="C32" s="213">
        <v>73.471299587661932</v>
      </c>
      <c r="D32" s="213">
        <v>72.5</v>
      </c>
      <c r="G32" s="220"/>
      <c r="H32" s="229"/>
      <c r="I32" s="229"/>
      <c r="J32" s="220"/>
    </row>
    <row r="33" spans="1:10" x14ac:dyDescent="0.25">
      <c r="A33" s="187" t="s">
        <v>96</v>
      </c>
      <c r="B33" s="210">
        <v>71.205211952540893</v>
      </c>
      <c r="C33" s="211">
        <v>73.557388750065314</v>
      </c>
      <c r="D33" s="211">
        <v>72.489999999999995</v>
      </c>
      <c r="G33" s="220"/>
      <c r="H33" s="229"/>
      <c r="I33" s="229"/>
      <c r="J33" s="229"/>
    </row>
    <row r="34" spans="1:10" x14ac:dyDescent="0.25">
      <c r="A34" s="188" t="s">
        <v>97</v>
      </c>
      <c r="B34" s="212">
        <v>71.599999999999994</v>
      </c>
      <c r="C34" s="213">
        <v>73.989999999999995</v>
      </c>
      <c r="D34" s="213">
        <v>72.91</v>
      </c>
      <c r="G34" s="220"/>
      <c r="H34" s="220"/>
      <c r="I34" s="229"/>
      <c r="J34" s="220"/>
    </row>
    <row r="35" spans="1:10" x14ac:dyDescent="0.25">
      <c r="A35" s="187" t="s">
        <v>98</v>
      </c>
      <c r="B35" s="210">
        <v>71.53</v>
      </c>
      <c r="C35" s="211">
        <v>73.930000000000007</v>
      </c>
      <c r="D35" s="211">
        <v>72.84</v>
      </c>
    </row>
    <row r="36" spans="1:10" x14ac:dyDescent="0.25">
      <c r="A36" s="188" t="s">
        <v>99</v>
      </c>
      <c r="B36" s="212">
        <v>71.459999999999994</v>
      </c>
      <c r="C36" s="213">
        <v>73.849999999999994</v>
      </c>
      <c r="D36" s="213">
        <v>72.77</v>
      </c>
    </row>
    <row r="37" spans="1:10" x14ac:dyDescent="0.25">
      <c r="A37" s="187" t="s">
        <v>100</v>
      </c>
      <c r="B37" s="210">
        <v>71.42</v>
      </c>
      <c r="C37" s="211">
        <v>73.790000000000006</v>
      </c>
      <c r="D37" s="211">
        <v>72.709999999999994</v>
      </c>
    </row>
    <row r="38" spans="1:10" x14ac:dyDescent="0.25">
      <c r="A38" s="188" t="s">
        <v>101</v>
      </c>
      <c r="B38" s="212">
        <v>71.58</v>
      </c>
      <c r="C38" s="213">
        <v>73.81</v>
      </c>
      <c r="D38" s="213">
        <v>72.8</v>
      </c>
    </row>
    <row r="39" spans="1:10" x14ac:dyDescent="0.25">
      <c r="A39" s="187" t="s">
        <v>102</v>
      </c>
      <c r="B39" s="210">
        <v>71.709999999999994</v>
      </c>
      <c r="C39" s="211">
        <v>73.83</v>
      </c>
      <c r="D39" s="211">
        <v>72.88</v>
      </c>
    </row>
    <row r="40" spans="1:10" x14ac:dyDescent="0.25">
      <c r="A40" s="188" t="s">
        <v>103</v>
      </c>
      <c r="B40" s="212">
        <v>71.95</v>
      </c>
      <c r="C40" s="213">
        <v>73.97</v>
      </c>
      <c r="D40" s="213">
        <v>73.069999999999993</v>
      </c>
    </row>
    <row r="41" spans="1:10" x14ac:dyDescent="0.25">
      <c r="A41" s="187" t="s">
        <v>104</v>
      </c>
      <c r="B41" s="210">
        <v>72.23</v>
      </c>
      <c r="C41" s="211">
        <v>74.17</v>
      </c>
      <c r="D41" s="211">
        <v>73.3</v>
      </c>
    </row>
    <row r="42" spans="1:10" x14ac:dyDescent="0.25">
      <c r="A42" s="188" t="s">
        <v>105</v>
      </c>
      <c r="B42" s="212">
        <v>72.38</v>
      </c>
      <c r="C42" s="213">
        <v>74.27</v>
      </c>
      <c r="D42" s="213">
        <v>73.42</v>
      </c>
    </row>
    <row r="43" spans="1:10" x14ac:dyDescent="0.25">
      <c r="A43" s="187" t="s">
        <v>106</v>
      </c>
      <c r="B43" s="210">
        <v>72.56</v>
      </c>
      <c r="C43" s="211">
        <v>74.41</v>
      </c>
      <c r="D43" s="211">
        <v>73.58</v>
      </c>
    </row>
    <row r="44" spans="1:10" x14ac:dyDescent="0.25">
      <c r="A44" s="188" t="s">
        <v>107</v>
      </c>
      <c r="B44" s="212">
        <v>72.8</v>
      </c>
      <c r="C44" s="213">
        <v>74.599999999999994</v>
      </c>
      <c r="D44" s="213">
        <v>73.760000000000005</v>
      </c>
    </row>
    <row r="45" spans="1:10" x14ac:dyDescent="0.25">
      <c r="A45" s="187" t="s">
        <v>108</v>
      </c>
      <c r="B45" s="210">
        <v>72.959999999999994</v>
      </c>
      <c r="C45" s="211">
        <v>74.73</v>
      </c>
      <c r="D45" s="211">
        <v>73.900000000000006</v>
      </c>
    </row>
    <row r="46" spans="1:10" x14ac:dyDescent="0.25">
      <c r="A46" s="188" t="s">
        <v>109</v>
      </c>
      <c r="B46" s="212">
        <v>73.13</v>
      </c>
      <c r="C46" s="213">
        <v>74.86</v>
      </c>
      <c r="D46" s="213">
        <v>74.099999999999994</v>
      </c>
    </row>
    <row r="47" spans="1:10" x14ac:dyDescent="0.25">
      <c r="A47" s="187" t="s">
        <v>110</v>
      </c>
      <c r="B47" s="210">
        <v>73.349999999999994</v>
      </c>
      <c r="C47" s="211">
        <v>74.97</v>
      </c>
      <c r="D47" s="211">
        <v>74.3</v>
      </c>
    </row>
    <row r="48" spans="1:10" x14ac:dyDescent="0.25">
      <c r="A48" s="188" t="s">
        <v>5</v>
      </c>
      <c r="B48" s="212">
        <v>73.5</v>
      </c>
      <c r="C48" s="213">
        <v>75.099999999999994</v>
      </c>
      <c r="D48" s="213">
        <v>74.400000000000006</v>
      </c>
    </row>
    <row r="49" spans="1:5" x14ac:dyDescent="0.25">
      <c r="A49" s="187">
        <v>2020</v>
      </c>
      <c r="B49" s="210">
        <v>73.7</v>
      </c>
      <c r="C49" s="211">
        <v>75.2</v>
      </c>
      <c r="D49" s="211">
        <v>74.5</v>
      </c>
    </row>
    <row r="50" spans="1:5" x14ac:dyDescent="0.25">
      <c r="A50" s="188">
        <v>2021</v>
      </c>
      <c r="B50" s="212">
        <v>73.81</v>
      </c>
      <c r="C50" s="213">
        <v>75.33</v>
      </c>
      <c r="D50" s="213">
        <v>74.7</v>
      </c>
    </row>
    <row r="51" spans="1:5" x14ac:dyDescent="0.25">
      <c r="A51" s="189">
        <v>2022</v>
      </c>
      <c r="B51" s="214">
        <v>73.930000000000007</v>
      </c>
      <c r="C51" s="215">
        <v>75.400000000000006</v>
      </c>
      <c r="D51" s="215">
        <v>74.75</v>
      </c>
    </row>
    <row r="52" spans="1:5" x14ac:dyDescent="0.25">
      <c r="A52" s="181" t="s">
        <v>137</v>
      </c>
      <c r="B52" s="182"/>
      <c r="C52" s="182"/>
      <c r="D52" s="182"/>
      <c r="E52" s="130"/>
    </row>
    <row r="53" spans="1:5" ht="21.75" customHeight="1" x14ac:dyDescent="0.25">
      <c r="A53" s="256" t="s">
        <v>138</v>
      </c>
      <c r="B53" s="256"/>
      <c r="C53" s="256"/>
      <c r="D53" s="256"/>
    </row>
    <row r="54" spans="1:5" x14ac:dyDescent="0.25">
      <c r="A54" s="181" t="s">
        <v>139</v>
      </c>
      <c r="B54" s="182"/>
      <c r="C54" s="182"/>
      <c r="D54" s="182"/>
    </row>
  </sheetData>
  <mergeCells count="5">
    <mergeCell ref="A1:D1"/>
    <mergeCell ref="G2:M2"/>
    <mergeCell ref="H21:M23"/>
    <mergeCell ref="H24:M25"/>
    <mergeCell ref="A53:D53"/>
  </mergeCells>
  <pageMargins left="0.75" right="0.75" top="1" bottom="1" header="0.5" footer="0.5"/>
  <pageSetup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5</vt:i4>
      </vt:variant>
    </vt:vector>
  </HeadingPairs>
  <TitlesOfParts>
    <vt:vector size="16" baseType="lpstr">
      <vt:lpstr>Evolution depuis 2001</vt:lpstr>
      <vt:lpstr>Retraités résidant France</vt:lpstr>
      <vt:lpstr>Pyramide résidents France</vt:lpstr>
      <vt:lpstr>Retraités tous régimes</vt:lpstr>
      <vt:lpstr>Retraités par tr. âge</vt:lpstr>
      <vt:lpstr>Pyramide retraités</vt:lpstr>
      <vt:lpstr>Tableaux par droit et tr. âge</vt:lpstr>
      <vt:lpstr>Évolution de l'âge moyen</vt:lpstr>
      <vt:lpstr>Évol. de l'âge moyen par sexe</vt:lpstr>
      <vt:lpstr>Evol tranche d'âge quinquénal</vt:lpstr>
      <vt:lpstr>Evol tranche d'âge quinquénal 2</vt:lpstr>
      <vt:lpstr>'Pyramide résidents France'!_ftnref1</vt:lpstr>
      <vt:lpstr>'Evol tranche d''âge quinquénal'!âge</vt:lpstr>
      <vt:lpstr>'Evol tranche d''âge quinquénal 2'!âge</vt:lpstr>
      <vt:lpstr>'Evol tranche d''âge quinquénal'!Zone_d_impression</vt:lpstr>
      <vt:lpstr>'Evol tranche d''âge quinquénal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BELLAVOINE-GAESSLER Christine</cp:lastModifiedBy>
  <cp:lastPrinted>2022-09-05T12:42:23Z</cp:lastPrinted>
  <dcterms:created xsi:type="dcterms:W3CDTF">2022-05-10T10:07:09Z</dcterms:created>
  <dcterms:modified xsi:type="dcterms:W3CDTF">2023-11-22T14:11:43Z</dcterms:modified>
</cp:coreProperties>
</file>