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90" tabRatio="820" activeTab="0"/>
  </bookViews>
  <sheets>
    <sheet name="Méthodologie" sheetId="1" r:id="rId1"/>
    <sheet name="Nouveaux retraités D. Direct " sheetId="2" r:id="rId2"/>
    <sheet name="Âges moyens de départ D. direct" sheetId="3" r:id="rId3"/>
    <sheet name="Montants moyens D. direct" sheetId="4" r:id="rId4"/>
    <sheet name="Nouveaux retraités D. dérivé" sheetId="5" r:id="rId5"/>
    <sheet name="Âges moyens de départ D. dérivé" sheetId="6" r:id="rId6"/>
    <sheet name="Montants moyens D. dérivé" sheetId="7" r:id="rId7"/>
    <sheet name="Durée moyenne d'assurance" sheetId="8" r:id="rId8"/>
    <sheet name="Minimum contributif" sheetId="9" r:id="rId9"/>
    <sheet name="Décote" sheetId="10" r:id="rId10"/>
    <sheet name="Surcote" sheetId="11" r:id="rId11"/>
  </sheets>
  <externalReferences>
    <externalReference r:id="rId14"/>
  </externalReferences>
  <definedNames>
    <definedName name="_Hlk5897615" localSheetId="7">'Durée moyenne d''assurance'!$D$33</definedName>
    <definedName name="_xlnm.Print_Titles" localSheetId="5">'Âges moyens de départ D. dérivé'!$A:$D</definedName>
    <definedName name="_xlnm.Print_Titles" localSheetId="2">'Âges moyens de départ D. direct'!$A:$D</definedName>
    <definedName name="_xlnm.Print_Titles" localSheetId="9">'Décote'!$A:$D</definedName>
    <definedName name="_xlnm.Print_Titles" localSheetId="7">'Durée moyenne d''assurance'!$A:$D</definedName>
    <definedName name="_xlnm.Print_Titles" localSheetId="8">'Minimum contributif'!$A:$D</definedName>
    <definedName name="_xlnm.Print_Titles" localSheetId="6">'Montants moyens D. dérivé'!$A:$D</definedName>
    <definedName name="_xlnm.Print_Titles" localSheetId="3">'Montants moyens D. direct'!$A:$D</definedName>
    <definedName name="_xlnm.Print_Titles" localSheetId="4">'Nouveaux retraités D. dérivé'!$A:$D</definedName>
    <definedName name="_xlnm.Print_Titles" localSheetId="1">'Nouveaux retraités D. Direct '!$A:$D</definedName>
    <definedName name="_xlnm.Print_Titles" localSheetId="10">'Surcote'!$A:$D</definedName>
    <definedName name="_xlnm.Print_Area" localSheetId="5">'Âges moyens de départ D. dérivé'!$A$1:$T$18</definedName>
    <definedName name="_xlnm.Print_Area" localSheetId="2">'Âges moyens de départ D. direct'!$A$1:$U$13</definedName>
    <definedName name="_xlnm.Print_Area" localSheetId="7">'Durée moyenne d''assurance'!$A$1:$U$35</definedName>
    <definedName name="_xlnm.Print_Area" localSheetId="0">'Méthodologie'!$A$1:$G$35</definedName>
    <definedName name="_xlnm.Print_Area" localSheetId="8">'Minimum contributif'!$A$1:$U$33</definedName>
    <definedName name="_xlnm.Print_Area" localSheetId="6">'Montants moyens D. dérivé'!$A$1:$U$34</definedName>
    <definedName name="_xlnm.Print_Area" localSheetId="3">'Montants moyens D. direct'!$A$1:$U$44</definedName>
    <definedName name="_xlnm.Print_Area" localSheetId="4">'Nouveaux retraités D. dérivé'!$B$1:$U$18</definedName>
    <definedName name="_xlnm.Print_Area" localSheetId="1">'Nouveaux retraités D. Direct '!$A$1:$U$44</definedName>
  </definedNames>
  <calcPr fullCalcOnLoad="1"/>
</workbook>
</file>

<file path=xl/sharedStrings.xml><?xml version="1.0" encoding="utf-8"?>
<sst xmlns="http://schemas.openxmlformats.org/spreadsheetml/2006/main" count="358" uniqueCount="135">
  <si>
    <t>Droits directs</t>
  </si>
  <si>
    <t xml:space="preserve"> Pensions normales</t>
  </si>
  <si>
    <t>Pensions d'ex-invalides</t>
  </si>
  <si>
    <t>Pensions pour inaptitude au travail</t>
  </si>
  <si>
    <t>Retraites anticipées longue carrière</t>
  </si>
  <si>
    <t>Travailleurs de l'amiante</t>
  </si>
  <si>
    <t>HOMMES</t>
  </si>
  <si>
    <t>FEMMES</t>
  </si>
  <si>
    <t>ENSEMBLE</t>
  </si>
  <si>
    <t xml:space="preserve"> Droits directs toutes carrières</t>
  </si>
  <si>
    <t xml:space="preserve"> Droits directs avec carrière complète au régime général</t>
  </si>
  <si>
    <t>Ensemble des droits dérivés</t>
  </si>
  <si>
    <t>Bénéficiaires d'un droit dérivé servi seul</t>
  </si>
  <si>
    <t>Bénéficiaires d'un droit dérivé seul</t>
  </si>
  <si>
    <t xml:space="preserve"> Ensemble des droits droits dérivés</t>
  </si>
  <si>
    <t xml:space="preserve">Durée moyenne au Régime général </t>
  </si>
  <si>
    <t>Droit commun</t>
  </si>
  <si>
    <t>Départ avant l'âge légal</t>
  </si>
  <si>
    <t>Durée moyenne tous régimes</t>
  </si>
  <si>
    <t>Décote</t>
  </si>
  <si>
    <t>Surcote</t>
  </si>
  <si>
    <t>Droits directs au minimum contributif</t>
  </si>
  <si>
    <t>Nombre de nouveaux retraités de droits dérivés</t>
  </si>
  <si>
    <t>Définitions</t>
  </si>
  <si>
    <t>Incapacité permanente</t>
  </si>
  <si>
    <t>Retraite anticipée pour assurés handicapés</t>
  </si>
  <si>
    <t xml:space="preserve">Incapacité permanente </t>
  </si>
  <si>
    <t>Montant mensuel moyen de la pension de base versée par le RG</t>
  </si>
  <si>
    <t>Montant de la pension de base du droit direct</t>
  </si>
  <si>
    <t>Montant mensuel moyen du droit dérivé</t>
  </si>
  <si>
    <t xml:space="preserve">Minimum contributif </t>
  </si>
  <si>
    <t>Séries sur les nouveaux retraités du Régime général de l'année (année de départ de la pension)</t>
  </si>
  <si>
    <t>Minimum contributif, servi (sous forme d'avance ou à titre définitif) ou non servi en application des règles du minimum contributif tous régimes</t>
  </si>
  <si>
    <t>Durée moyenne d'assurance validée</t>
  </si>
  <si>
    <t>Âges moyens au point de départ du Droit direct</t>
  </si>
  <si>
    <t>Âges moyens au point de départ du Droit dérivé</t>
  </si>
  <si>
    <t>Pour en savoir plus</t>
  </si>
  <si>
    <t xml:space="preserve">Pension accordée à un assuré qui perçevait une pension d'invalidité avant son passage à la retraite </t>
  </si>
  <si>
    <t xml:space="preserve">Pension accordée à un assuré dont la capacité de travail ou de gain est réduite de 50 %, médicalement constatée </t>
  </si>
  <si>
    <t xml:space="preserve">Pour en savoir plus </t>
  </si>
  <si>
    <t>Montant de base du droit direct ramené au maximum et éventuellement porté au minimum (minimum contributif depuis 1983), majoré de la surcote et de la majoration de 10 % pour enfants le cas échéant dont la pension est servie entière (taux plein et non proratisée). Montant brut avant prélèvements sociaux. Ce montant ne tient pas compte des retraites versées par les autres régimes de base et complémentaires. On considère qu’un retraité a une carrière complète liquidée au régime général, s’il a obtenu une pension à taux plein et sans prorata de durée d'assurance au régime général. La durée d’assurance au régime général inclut la durée d'assurance à la MSA salarié et indépendants (ex-RSI) si la pension a été liquidée de manière unique pour les régimes alignés par le régime général (LURA).</t>
  </si>
  <si>
    <t>Montant de base du droit direct ramené au maximum et éventuellement porté au minimum (minimum contributif depuis 1983), majoré de la surcote et de la majoration de 10 % pour enfants le cas échéant quelle que soit la carrière. Montant brut avant prélèvements sociaux. Ce montant ne tient pas compte des retraites versées par les autres régimes de base et complémentaires.</t>
  </si>
  <si>
    <t xml:space="preserve">Minoration du montant de pension appliquée lors du calcul de la pension, lorsque la durée d’assurance au moment de la liquidation ou l’âge ne sont pas suffisants. </t>
  </si>
  <si>
    <t>Majoration de pension dont bénéficient les assurés qui continuent de travailler après l’âge d’ouverture des droits et au-delà de la durée d’assurance nécessaire pour le taux plein.</t>
  </si>
  <si>
    <r>
      <t>Nombre de nouveaux retraités droits directs par</t>
    </r>
    <r>
      <rPr>
        <b/>
        <u val="single"/>
        <sz val="12"/>
        <color indexed="9"/>
        <rFont val="Arial"/>
        <family val="2"/>
      </rPr>
      <t xml:space="preserve"> année de départ de la pension</t>
    </r>
  </si>
  <si>
    <t xml:space="preserve">Dont : </t>
  </si>
  <si>
    <t>Dont retraités ayant bénéficié d'une retraite anticipée ou mesure dérogatoire :</t>
  </si>
  <si>
    <t>Dont :</t>
  </si>
  <si>
    <t>Définition</t>
  </si>
  <si>
    <t>Bénéficiaires d'un droit dérivé servi avec un droit direct au RG</t>
  </si>
  <si>
    <t>Montants mensuels moyens du droit dérivé</t>
  </si>
  <si>
    <t>Montants mensuels moyens du droit direct</t>
  </si>
  <si>
    <t>Dont retraitées ayant bénéficié d'une retraite anticipée ou mesure dérogatoire :</t>
  </si>
  <si>
    <t>Pension attribuée au titre du droit commun (i.e. hors pensions pour inaptitude au travail ou d'ex-invalide)</t>
  </si>
  <si>
    <t xml:space="preserve">Retraité qui bénéficiait de l'Allocation aux Travailleurs de l'Amiante </t>
  </si>
  <si>
    <t>Droit direct</t>
  </si>
  <si>
    <t xml:space="preserve">Pension normale </t>
  </si>
  <si>
    <t>Pension d'ex-invalide</t>
  </si>
  <si>
    <t>Retraite anticipée longue carrière</t>
  </si>
  <si>
    <t>Travailleur de l'amiante</t>
  </si>
  <si>
    <t xml:space="preserve">Retraite permettant le départ entre 56 ans et l'âge légal pour des assurés justifiant d'une carrière longue </t>
  </si>
  <si>
    <t>Droit direct avec carrière complète liquidée au régime général</t>
  </si>
  <si>
    <t>Droit direct toute carrière</t>
  </si>
  <si>
    <t xml:space="preserve">Droit dérivé </t>
  </si>
  <si>
    <t>Une partie des droits acquis par l'assuré décédé peuvent être transférés au conjoint ou ex-conjoint, sous condition de ressources et d’âge. On parle alors de droit dérivé ou de pension de réversion. Le droit dérivé peut être cumulé avec un droit direct.</t>
  </si>
  <si>
    <t>Droit dérivé</t>
  </si>
  <si>
    <t>Une partie des droits acquis par l'assuré décédé peut être transféré au conjoint ou ex-conjoint, sous condition de ressources et d’âge. On parle alors de droit dérivé ou de pension de réversion. Le droit dérivé peut être cumulé avec un droit direct.</t>
  </si>
  <si>
    <t>Montant de base du droit dérivé au régime général ramené au maximum et éventuellement porté au minimum, augmenté de la majoration de la pension de réversion et de la majoration de 10 % pour enfants le cas échéant. Montant brut avant prélèvements sociaux. Ce montant ne tient pas compte des retraites versées par les autres régimes de base et complémentaires.</t>
  </si>
  <si>
    <t>Durée d'assurance non limitée</t>
  </si>
  <si>
    <t>Exemple :</t>
  </si>
  <si>
    <t>Droits dérivés</t>
  </si>
  <si>
    <t>Droit acquis par un assuré en contrepartie de son activité professionnelle et donc des cotisations versées (et des trimestres validés) en vue de la retraite. Il ne tient pas compte de l'éventuelle pension de réversion ou de l'allocation du minimum vieillesse.</t>
  </si>
  <si>
    <t xml:space="preserve">Minimum contributif (Mico) applicable à compter du 1er avril 1983 pour les assurés qui bénéficient d'une pension à taux plein, avant écrètement lié à la prise en compte des conditions de subsidiarité et de montant de pension tous régimes introduites en 2012. Le Mico, pension minimale différentielle, relève le montant de la retraite de base à un montant minimum calculé individuellement en fonction de la durée d’assurance de l’assuré.
Sont comptablisés ici tous les nouveaux retraités éligibles au Mico au régime général avant application des conditions de subsidiarité et de montant de pension tous régimes. En effet, le montant définitif du Mico, qui dépend de la situation de l'assuré vis-à-vis des autres régimes, n'est pas toujours connu dès le départ de la pension de l'assuré au régime général. Parmi les assurés éligibles au Mico avant écrètement, certains perçoivent donc dès le début de leur retraite un montant positif au titre du Mico (soit à titre d'avance, soit à titre définitif), et d'autres ont un montant de Mico nul (à titre provisoire dans l'attente des informations des autres régimes, ou à titre définitif). </t>
  </si>
  <si>
    <t>Année de départ de la pension</t>
  </si>
  <si>
    <t>Retraités du régime général champ salariés</t>
  </si>
  <si>
    <t>2019*</t>
  </si>
  <si>
    <r>
      <t xml:space="preserve">La durée d’assurance non limitée est la durée totale d’assurance au régime général ou aux régimes alignés pour une liquidation en Lura par le régime général, non limitée à la </t>
    </r>
    <r>
      <rPr>
        <b/>
        <sz val="9"/>
        <rFont val="Arial"/>
        <family val="2"/>
      </rPr>
      <t>durée d’assurance maximum</t>
    </r>
    <r>
      <rPr>
        <sz val="9"/>
        <rFont val="Arial"/>
        <family val="2"/>
      </rPr>
      <t xml:space="preserve"> (avec un maximum de 4 trimestres par an). </t>
    </r>
  </si>
  <si>
    <t>Retraités du régime général champ salariés et travailleurs indépendants</t>
  </si>
  <si>
    <t>2020/2019</t>
  </si>
  <si>
    <t>Attributions en 2021</t>
  </si>
  <si>
    <t>2021/2020</t>
  </si>
  <si>
    <t>Statistiques labellisées par l'Autorité de la statistique publique , NOR : ECOO2102033V.</t>
  </si>
  <si>
    <t>Sources : SNSP et SNSP-TI.</t>
  </si>
  <si>
    <t xml:space="preserve">* 2019 : rupture de série suite à l'intégration du régime des travailleurs indépendants au régime général. </t>
  </si>
  <si>
    <t>Sources : SNSP et SNSP-TI</t>
  </si>
  <si>
    <t xml:space="preserve">* durée d'assurance non limitée. </t>
  </si>
  <si>
    <t xml:space="preserve">Montants exprimés en euros valeur au 31 décembre de l'année. </t>
  </si>
  <si>
    <t>Statistiques labellisees par l'Autorité de la statistique publique , NOR : ECOO2102033V.</t>
  </si>
  <si>
    <t>Champ : Retraités de droit direct du régime général (hors outils de gestion de la Sécurité sociale pour les indépendants jusqu'à fin 2018).</t>
  </si>
  <si>
    <t>Statistiques labéllisées par l'Autorité de la statistique publique , NOR : ECOO2102033V.</t>
  </si>
  <si>
    <r>
      <rPr>
        <sz val="10"/>
        <rFont val="Arial"/>
        <family val="2"/>
      </rPr>
      <t>"-"</t>
    </r>
    <r>
      <rPr>
        <i/>
        <sz val="10"/>
        <rFont val="ARIAL"/>
        <family val="2"/>
      </rPr>
      <t xml:space="preserve"> </t>
    </r>
    <r>
      <rPr>
        <sz val="10"/>
        <rFont val="Arial"/>
        <family val="2"/>
      </rPr>
      <t xml:space="preserve">:  dispositif non existant. </t>
    </r>
  </si>
  <si>
    <t>Attributions en 2022</t>
  </si>
  <si>
    <t>Évolutions</t>
  </si>
  <si>
    <t>La date d'attribution d'un droit (ou date de liquidation ou date de calcul) peut être située avant la date de point de départ de la pension (c'est le cas le plus fréquent) ou après (avec un effet rétroactif) : c'est pourquoi la série définitive des nouveaux retraités d'une année N est établie en janvier N+2 afin d'obtenir un effectif stabilisé de nouveaux retraités dont la pension prend effet l'année N.</t>
  </si>
  <si>
    <t>Séries sur les nouveaux retraités selon l'année de départ de leur pension</t>
  </si>
  <si>
    <t>Ensemble             (i)</t>
  </si>
  <si>
    <t xml:space="preserve"> Révision rapportée à la série définitive (ii)/ (i)</t>
  </si>
  <si>
    <t>Révisions par rapport aux données provisoires publiées dans le recueil statistique</t>
  </si>
  <si>
    <t>Information complémentaire : impact des attributions de retraite en N+2</t>
  </si>
  <si>
    <t>Ruptures de série et traitement de l’élargissement du champ du régime général aux indépendants</t>
  </si>
  <si>
    <t xml:space="preserve">La loi de financement de la sécurité sociale pour 2018 ayant acté la suppression du RSI et le transfert de la protection sociale des travailleurs indépendants au régime général, les séries portent à compter de 2019 sur ce nouveau champ, et plus précisément sur l'ensemble des retraités qui acquièrent dans l'année un droit direct ou dérivé lié à une carrière salariée ou indépendante. Pour ce faire, les séries labellisées rapprochent les attributions gérées dans l'outil retraite du régime général (OR) et celles gérées dans l’outil de gestion de l’ex-RSI (ASUR). </t>
  </si>
  <si>
    <t>Les traitements sont faits sous SAS.</t>
  </si>
  <si>
    <r>
      <rPr>
        <u val="single"/>
        <sz val="11"/>
        <color indexed="8"/>
        <rFont val="Calibri"/>
        <family val="2"/>
      </rPr>
      <t>De 2003 à 2018</t>
    </r>
    <r>
      <rPr>
        <sz val="11"/>
        <color theme="1"/>
        <rFont val="Calibri"/>
        <family val="2"/>
      </rPr>
      <t xml:space="preserve"> : les données proviennent de la base statistique SNSP (Système National Statistiques Prestataires) et portent exclusivement sur les retraités gérés dans l'outil retraite (OR)
</t>
    </r>
    <r>
      <rPr>
        <u val="single"/>
        <sz val="11"/>
        <color indexed="8"/>
        <rFont val="Calibri"/>
        <family val="2"/>
      </rPr>
      <t>Rupture de série en 2019</t>
    </r>
    <r>
      <rPr>
        <sz val="11"/>
        <color theme="1"/>
        <rFont val="Calibri"/>
        <family val="2"/>
      </rPr>
      <t xml:space="preserve"> :  les données statistiques portent sur l'ensemble des retraités salariés et/ou indépendants et proviennent de l'appariement de la base statistique SNSP et de la base SNSP-TI (base statistique créée en 2020 qui porte sur l'ensemble des retraités travailleurs indépendants issus d’ASUR). Un assuré qui obtient la même année un droit direct au titre d'une carrière salariée et un droit direct au titre d'une carrière indépendante n'est compté qu'une fois (même si ses droits sont attribués dans deux outils de gestion différents). Dans les séries labellisées, le montant de son nouveau droit utilisé correspond alors à la somme des deux droits attribués, et les avantages liés à ce nouveau droit reprennent ceux des deux droits attribuées. Notamment, si un seul des deux droits attribués est potentiellement éligible au minimum contributif, le droit figurant dans les séries est considéré comme étant potentiellement éligible au minimum contributif (même s'il ne l'est que partiellement).
</t>
    </r>
    <r>
      <rPr>
        <u val="single"/>
        <sz val="11"/>
        <color indexed="8"/>
        <rFont val="Calibri"/>
        <family val="2"/>
      </rPr>
      <t>L'année 2019 est présentée en double</t>
    </r>
    <r>
      <rPr>
        <sz val="11"/>
        <color theme="1"/>
        <rFont val="Calibri"/>
        <family val="2"/>
      </rPr>
      <t xml:space="preserve"> : une exclusivement sur le champ retraités salariés et une sur le champ global retraités salariés et/ou indépendants.     </t>
    </r>
  </si>
  <si>
    <t>Cette méthode permet de reconstituer un flux des nouveaux retraités par année de point de départ de la pension. Pour les attributions qui n'ont pas lieu en N, les montants sont corrigés des revalorisations des pensions intervenues entre l'année d'attribution et l'année N.</t>
  </si>
  <si>
    <t xml:space="preserve">Dans ces séries labellisées, les données relatives aux années N-2 et antérieures ne sont pas révisées, même si de nouvelles attributions sont observées. Les données observées dans les séries sont ainsi définitivement arrêtées au bout d'un an. </t>
  </si>
  <si>
    <t xml:space="preserve">Le montant de la pension, en euros courants, est le montant à la date de départ du droit, ou plus précisément, à la fin de l'année civile de départ du droit (ou par défaut à la date de départ du droit si l'assuré est décédé avant la fin de cette année civile) afin de tenir compte des revalorisations intervenues dans l'année et de rendre ainsi comparables les pensions attribuées avant ou après ces revalorisations. Les assurés partis en retraite progressive sont comptabilisés lors de la première attribution de leur droit (qui correspond à la date à laquelle ils deviennent effectivement retraités du régime général), avec, comme pour les autres retraités, le montant de retraite servi par le régime général en fin d'année civile (ce montant correspond donc en général à une fraction de la retraite future). Le montant ne tient pas compte des montants des droits qui ne sont pas versés sous forme de pension (VFU). </t>
  </si>
  <si>
    <r>
      <t xml:space="preserve">Ces séries, qui débutent en 2003, portent sur les nouveaux retraités du Régime général (flux), résidant en France ou à l'étranger. Elles portent sur les </t>
    </r>
    <r>
      <rPr>
        <b/>
        <sz val="11"/>
        <color indexed="8"/>
        <rFont val="Calibri"/>
        <family val="2"/>
      </rPr>
      <t>retraités ayant eu un nouveau droit (direct ou dérivé) au régime général avec une date d'effet dans l'année, même s'ils n'en bénéficient plus au 31 décembre de l'année</t>
    </r>
    <r>
      <rPr>
        <sz val="11"/>
        <color theme="1"/>
        <rFont val="Calibri"/>
        <family val="2"/>
      </rPr>
      <t xml:space="preserve"> (retraité décédé, droit suspendu). Ces séries portent sur les droits prenant effet dans l'année, et non sur les droits calculés ou liquidés dans l'année.</t>
    </r>
  </si>
  <si>
    <t>Methodologie</t>
  </si>
  <si>
    <t>2022/2021</t>
  </si>
  <si>
    <t>Pour déterminer les nouveaux retraités de 2022 :</t>
  </si>
  <si>
    <t>1 : On extrait parmi les attributions effectuées en 2021 celles dont l'année du point de départ de la pension se situe en 2022 : il s'agit de liquidations effectuées par anticipation l'année N-1 pour un point de départ en N.</t>
  </si>
  <si>
    <t>2 : On extrait parmi les attributions effectuées en 2022 celles dont le point de départ se situe en 2022. Il s'agit de liquidations effectuées dans l'année N pour un point de départ en N.</t>
  </si>
  <si>
    <t>3 : On extrait parmi les attributions effectuées en 2023 celles dont le point de départ se situe en 2022 Il s'agit de liquidations traitées a posteriori l'année N+1 pour un point de départ en N.</t>
  </si>
  <si>
    <t>Nouveaux retraités de droit direct et de droit dérivé avec un point de départ de la pension en 2022</t>
  </si>
  <si>
    <t>Effectifs provisoires arrêtés au 30 juin 2023</t>
  </si>
  <si>
    <t>Attributions au 2e semestre 2023                 (ii)</t>
  </si>
  <si>
    <t>Attributions en 2023</t>
  </si>
  <si>
    <t xml:space="preserve">Les données sur les nouveaux retraités de l'année 2022 présentées dans les tableaux de ce document sont des données définitives. Elles sont calculées à partir de données arrêtées au 31 décembre 2023. </t>
  </si>
  <si>
    <t>https://www.statistiques-recherche.lassuranceretraite.fr/recueil-statistique-edition-2023/</t>
  </si>
  <si>
    <t>Données définitives sur les effectifs de nouveaux retraités de 2022</t>
  </si>
  <si>
    <t>Révisions par rapport aux données arrêtées au 
30 juin 2023 publiées dans le recueil statistique</t>
  </si>
  <si>
    <r>
      <t>Le</t>
    </r>
    <r>
      <rPr>
        <b/>
        <sz val="11"/>
        <rFont val="Calibri"/>
        <family val="2"/>
      </rPr>
      <t xml:space="preserve"> recueil statistique valorise les séries labellisées en analysant notamment les évolutions sur longue période des caractéristiques des nouveaux retraités et de leurs droits</t>
    </r>
    <r>
      <rPr>
        <sz val="11"/>
        <rFont val="Calibri"/>
        <family val="2"/>
      </rPr>
      <t>. Il fournit des données complémentaires cohérentes, développant ainsi l’offre statistique en open data.</t>
    </r>
  </si>
  <si>
    <t>Les données définitives sur l'année 2022 présentées dans les tableaux du présent document sont révisées par rapport à celles présentées dans le recueil statistique 2023 dans lequel les données portant sur les nouveaux retraités sont des données provisoires arrêtées au 30 juin 2023. Les révisions portent principalement sur les effectifs de nouveaux retraités (qui incluent désormais les nouveaux retraités dont la retraite au titre de 2022 a été attribuée au 2e semestre 2023). L'ampleur de ces révisions sur les effectifs entre données provisoires et définitives est documentée dans le tableau ci-dessus. Les révisions sont très faibles sur les caractéristiques moyennes (âges, montants).</t>
  </si>
  <si>
    <t>Droit acquis par un assuré en contrepartie de son activité professionnelle et donc des cotisations versées (et des trimestres validés) en vue de la retraite. Il ne tient pas compte de l'éventuelle pension de réversion ou des allocations du minimum vieillesse.</t>
  </si>
  <si>
    <t>https://legislation.lassuranceretraite.fr/#/portail?menuId=1e4f6717-1115-4a9e-a07c-8460e27b4eaf</t>
  </si>
  <si>
    <t>https://legislation.lassuranceretraite.fr/#/portail?menuId=6145fb4c-1724-419c-9115-cffe62159464</t>
  </si>
  <si>
    <t>https://legislation.lassuranceretraite.fr/#/portail?menuId=c9c86875-4fcf-47cd-8875-d3c64d74af5b</t>
  </si>
  <si>
    <t>https://legislation.lassuranceretraite.fr/#/portail?menuId=0aa51283-9e4b-4714-a454-8ae313def6f2</t>
  </si>
  <si>
    <t>https://legislation.lassuranceretraite.fr/#/expose?file_leaf_ref=allocation_avant_retraite_ata_ex.aspx</t>
  </si>
  <si>
    <t xml:space="preserve">Retraité qui justifiait d'une incapacité permanente  au titre d'une maladie professionnelle ou d'un accident de travail, au-delà d'un certain taux </t>
  </si>
  <si>
    <t>https://legislation.lassuranceretraite.fr/#/portail?menuId=eefc515b-4f33-4c63-87d1-1d4437af3592</t>
  </si>
  <si>
    <t>https://legislation.lassuranceretraite.fr/#/portail?menuId=1c16c24d-2f17-4b8a-9551-52d6746cbb3a</t>
  </si>
  <si>
    <t>https://legislation.lassuranceretraite.fr/#/expose?file_leaf_ref=retraite_personnelle_minimum_contributif_minimum_contributif_depuis_2012_ex.aspx</t>
  </si>
  <si>
    <t>https://legislation.lassuranceretraite.fr/#/expose?file_leaf_ref=retraite_personnelle_surcote_surcote_ex.aspx</t>
  </si>
  <si>
    <t>https://legislation.lassuranceretraite.fr/#/expose?file_leaf_ref=retraite_personnelle_montant_montant_ex.aspx</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</si>
</sst>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quot; ans&quot;"/>
    <numFmt numFmtId="168" formatCode="0.0%"/>
    <numFmt numFmtId="169" formatCode="\+\ 0.00%"/>
    <numFmt numFmtId="170" formatCode="#,##0&quot;        &quot;"/>
    <numFmt numFmtId="171" formatCode="0.00&quot; ans         &quot;"/>
    <numFmt numFmtId="172" formatCode="#,##0&quot;          &quot;"/>
    <numFmt numFmtId="173" formatCode="0.00%&quot;        &quot;"/>
    <numFmt numFmtId="174" formatCode="0.00%&quot;          &quot;"/>
    <numFmt numFmtId="175" formatCode="#,##0&quot;         &quot;"/>
    <numFmt numFmtId="176" formatCode="#,##0\ &quot;€&quot;"/>
    <numFmt numFmtId="177" formatCode="#,##0\ &quot;€&quot;&quot;          &quot;"/>
    <numFmt numFmtId="178" formatCode="0.0&quot; ans         &quot;"/>
    <numFmt numFmtId="179" formatCode="0.0&quot; ans&quot;"/>
    <numFmt numFmtId="180" formatCode="#,##0&quot; tr.         &quot;"/>
    <numFmt numFmtId="181" formatCode="#,##0&quot; tr.&quot;"/>
    <numFmt numFmtId="182" formatCode="0.0%&quot;          &quot;"/>
    <numFmt numFmtId="183" formatCode="0.0%&quot;        &quot;"/>
    <numFmt numFmtId="184" formatCode="\+\ 0.0%"/>
    <numFmt numFmtId="185" formatCode="[$-40C]dddd\ d\ mmmm\ yyyy"/>
    <numFmt numFmtId="186" formatCode="_-* #,##0.0\ _€_-;\-* #,##0.0\ _€_-;_-* &quot;-&quot;??\ _€_-;_-@_-"/>
    <numFmt numFmtId="187" formatCode="_-* #,##0\ _€_-;\-* #,##0\ _€_-;_-* &quot;-&quot;??\ _€_-;_-@_-"/>
    <numFmt numFmtId="188" formatCode="#,##0_ ;\-#,##0\ "/>
    <numFmt numFmtId="189" formatCode="0,%"/>
    <numFmt numFmtId="190" formatCode="0.0&quot; ans  &quot;"/>
    <numFmt numFmtId="191" formatCode="0&quot; ans  &quot;"/>
    <numFmt numFmtId="192" formatCode="&quot;Vrai&quot;;&quot;Vrai&quot;;&quot;Faux&quot;"/>
    <numFmt numFmtId="193" formatCode="&quot;Actif&quot;;&quot;Actif&quot;;&quot;Inactif&quot;"/>
    <numFmt numFmtId="194" formatCode="[$€-2]\ #,##0.00_);[Red]\([$€-2]\ #,##0.00\)"/>
    <numFmt numFmtId="195" formatCode="0.0"/>
    <numFmt numFmtId="196" formatCode="0.0_ ;\-0.0\ "/>
    <numFmt numFmtId="197" formatCode="#,##0&quot; tr. &quot;"/>
    <numFmt numFmtId="198" formatCode="#,##0\ &quot;€&quot;&quot;       &quot;"/>
    <numFmt numFmtId="199" formatCode="#,##0&quot; tr.    &quot;"/>
    <numFmt numFmtId="200" formatCode="#,##0\ &quot;€&quot;&quot; &quot;"/>
    <numFmt numFmtId="201" formatCode="#,##0&quot; &quot;"/>
  </numFmts>
  <fonts count="104">
    <font>
      <sz val="11"/>
      <color theme="1"/>
      <name val="Calibri"/>
      <family val="2"/>
    </font>
    <font>
      <sz val="11"/>
      <color indexed="8"/>
      <name val="Calibri"/>
      <family val="2"/>
    </font>
    <font>
      <sz val="10"/>
      <name val="Arial"/>
      <family val="2"/>
    </font>
    <font>
      <b/>
      <sz val="8"/>
      <name val="Arial"/>
      <family val="2"/>
    </font>
    <font>
      <sz val="8"/>
      <name val="Arial"/>
      <family val="2"/>
    </font>
    <font>
      <sz val="9"/>
      <name val="Arial"/>
      <family val="2"/>
    </font>
    <font>
      <sz val="11"/>
      <name val="Arial"/>
      <family val="2"/>
    </font>
    <font>
      <b/>
      <sz val="11"/>
      <name val="Arial"/>
      <family val="2"/>
    </font>
    <font>
      <u val="single"/>
      <sz val="8"/>
      <name val="Arial"/>
      <family val="2"/>
    </font>
    <font>
      <b/>
      <sz val="7"/>
      <name val="Arial"/>
      <family val="2"/>
    </font>
    <font>
      <i/>
      <sz val="10"/>
      <name val="ARIAL"/>
      <family val="2"/>
    </font>
    <font>
      <b/>
      <i/>
      <u val="single"/>
      <sz val="10"/>
      <name val="ARIAL"/>
      <family val="2"/>
    </font>
    <font>
      <b/>
      <u val="single"/>
      <sz val="12"/>
      <color indexed="9"/>
      <name val="Arial"/>
      <family val="2"/>
    </font>
    <font>
      <b/>
      <sz val="12"/>
      <name val="Arial"/>
      <family val="2"/>
    </font>
    <font>
      <b/>
      <sz val="10"/>
      <name val="Arial"/>
      <family val="2"/>
    </font>
    <font>
      <i/>
      <sz val="8"/>
      <name val="Arial"/>
      <family val="2"/>
    </font>
    <font>
      <i/>
      <sz val="9"/>
      <name val="Arial"/>
      <family val="2"/>
    </font>
    <font>
      <b/>
      <sz val="9"/>
      <name val="Arial"/>
      <family val="2"/>
    </font>
    <font>
      <b/>
      <i/>
      <sz val="10"/>
      <name val="Arial"/>
      <family val="2"/>
    </font>
    <font>
      <b/>
      <i/>
      <sz val="11"/>
      <name val="Arial"/>
      <family val="2"/>
    </font>
    <font>
      <sz val="8"/>
      <name val="Calibri"/>
      <family val="2"/>
    </font>
    <font>
      <b/>
      <i/>
      <sz val="8"/>
      <name val="Arial"/>
      <family val="2"/>
    </font>
    <font>
      <i/>
      <sz val="11"/>
      <name val="Arial"/>
      <family val="2"/>
    </font>
    <font>
      <b/>
      <sz val="11"/>
      <color indexed="8"/>
      <name val="Calibri"/>
      <family val="2"/>
    </font>
    <font>
      <sz val="11"/>
      <name val="Calibri"/>
      <family val="2"/>
    </font>
    <font>
      <u val="single"/>
      <sz val="11"/>
      <color indexed="8"/>
      <name val="Calibri"/>
      <family val="2"/>
    </font>
    <font>
      <b/>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9"/>
      <name val="Arial"/>
      <family val="2"/>
    </font>
    <font>
      <b/>
      <sz val="12"/>
      <color indexed="9"/>
      <name val="Arial"/>
      <family val="2"/>
    </font>
    <font>
      <i/>
      <sz val="12"/>
      <color indexed="8"/>
      <name val="Arial"/>
      <family val="2"/>
    </font>
    <font>
      <sz val="10"/>
      <color indexed="8"/>
      <name val="Calibri"/>
      <family val="2"/>
    </font>
    <font>
      <b/>
      <sz val="8"/>
      <color indexed="36"/>
      <name val="Arial"/>
      <family val="2"/>
    </font>
    <font>
      <sz val="11"/>
      <color indexed="9"/>
      <name val="Arial"/>
      <family val="2"/>
    </font>
    <font>
      <b/>
      <sz val="10"/>
      <color indexed="9"/>
      <name val="Arial"/>
      <family val="2"/>
    </font>
    <font>
      <b/>
      <sz val="11"/>
      <color indexed="9"/>
      <name val="Arial"/>
      <family val="2"/>
    </font>
    <font>
      <sz val="8"/>
      <color indexed="9"/>
      <name val="Arial"/>
      <family val="2"/>
    </font>
    <font>
      <b/>
      <sz val="8"/>
      <color indexed="9"/>
      <name val="Arial"/>
      <family val="2"/>
    </font>
    <font>
      <b/>
      <sz val="9"/>
      <color indexed="9"/>
      <name val="Arial"/>
      <family val="2"/>
    </font>
    <font>
      <sz val="8"/>
      <color indexed="10"/>
      <name val="Arial"/>
      <family val="2"/>
    </font>
    <font>
      <b/>
      <sz val="12"/>
      <color indexed="8"/>
      <name val="Calibri"/>
      <family val="2"/>
    </font>
    <font>
      <b/>
      <i/>
      <sz val="8"/>
      <color indexed="36"/>
      <name val="Arial"/>
      <family val="2"/>
    </font>
    <font>
      <b/>
      <u val="single"/>
      <sz val="12"/>
      <color indexed="8"/>
      <name val="Calibri"/>
      <family val="2"/>
    </font>
    <font>
      <sz val="12"/>
      <color indexed="8"/>
      <name val="Calibri"/>
      <family val="2"/>
    </font>
    <font>
      <b/>
      <u val="single"/>
      <sz val="11"/>
      <color indexed="8"/>
      <name val="Calibri"/>
      <family val="2"/>
    </font>
    <font>
      <i/>
      <sz val="11"/>
      <name val="Calibri"/>
      <family val="2"/>
    </font>
    <font>
      <b/>
      <u val="single"/>
      <sz val="11"/>
      <name val="Calibri"/>
      <family val="2"/>
    </font>
    <font>
      <b/>
      <sz val="12"/>
      <name val="Calibri"/>
      <family val="2"/>
    </font>
    <font>
      <sz val="12"/>
      <name val="Calibri"/>
      <family val="2"/>
    </font>
    <font>
      <sz val="9"/>
      <color indexed="8"/>
      <name val="Arial"/>
      <family val="2"/>
    </font>
    <font>
      <u val="single"/>
      <sz val="9"/>
      <color indexed="12"/>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0"/>
      <name val="Arial"/>
      <family val="2"/>
    </font>
    <font>
      <b/>
      <sz val="12"/>
      <color theme="0"/>
      <name val="Arial"/>
      <family val="2"/>
    </font>
    <font>
      <i/>
      <sz val="12"/>
      <color theme="1"/>
      <name val="Arial"/>
      <family val="2"/>
    </font>
    <font>
      <sz val="10"/>
      <color theme="1"/>
      <name val="Calibri"/>
      <family val="2"/>
    </font>
    <font>
      <b/>
      <sz val="8"/>
      <color rgb="FF7030A0"/>
      <name val="Arial"/>
      <family val="2"/>
    </font>
    <font>
      <sz val="11"/>
      <color theme="0"/>
      <name val="Arial"/>
      <family val="2"/>
    </font>
    <font>
      <b/>
      <sz val="10"/>
      <color theme="0"/>
      <name val="Arial"/>
      <family val="2"/>
    </font>
    <font>
      <b/>
      <sz val="11"/>
      <color theme="0"/>
      <name val="Arial"/>
      <family val="2"/>
    </font>
    <font>
      <sz val="8"/>
      <color theme="0"/>
      <name val="Arial"/>
      <family val="2"/>
    </font>
    <font>
      <b/>
      <sz val="8"/>
      <color theme="0"/>
      <name val="Arial"/>
      <family val="2"/>
    </font>
    <font>
      <b/>
      <sz val="9"/>
      <color theme="0"/>
      <name val="Arial"/>
      <family val="2"/>
    </font>
    <font>
      <sz val="8"/>
      <color rgb="FFFF0000"/>
      <name val="Arial"/>
      <family val="2"/>
    </font>
    <font>
      <b/>
      <sz val="12"/>
      <color theme="1"/>
      <name val="Calibri"/>
      <family val="2"/>
    </font>
    <font>
      <b/>
      <i/>
      <sz val="8"/>
      <color rgb="FF7030A0"/>
      <name val="Arial"/>
      <family val="2"/>
    </font>
    <font>
      <b/>
      <u val="single"/>
      <sz val="12"/>
      <color theme="1"/>
      <name val="Calibri"/>
      <family val="2"/>
    </font>
    <font>
      <sz val="12"/>
      <color theme="1"/>
      <name val="Calibri"/>
      <family val="2"/>
    </font>
    <font>
      <b/>
      <u val="single"/>
      <sz val="11"/>
      <color theme="1"/>
      <name val="Calibri"/>
      <family val="2"/>
    </font>
    <font>
      <u val="single"/>
      <sz val="9"/>
      <color theme="10"/>
      <name val="Calibri"/>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9900"/>
        <bgColor indexed="64"/>
      </patternFill>
    </fill>
    <fill>
      <patternFill patternType="solid">
        <fgColor rgb="FFC9D971"/>
        <bgColor indexed="64"/>
      </patternFill>
    </fill>
    <fill>
      <patternFill patternType="solid">
        <fgColor rgb="FF009BD3"/>
        <bgColor indexed="64"/>
      </patternFill>
    </fill>
    <fill>
      <patternFill patternType="solid">
        <fgColor theme="0" tint="-0.1499900072813034"/>
        <bgColor indexed="64"/>
      </patternFill>
    </fill>
    <fill>
      <patternFill patternType="solid">
        <fgColor rgb="FFFFFFFF"/>
        <bgColor indexed="64"/>
      </patternFill>
    </fill>
    <fill>
      <patternFill patternType="solid">
        <fgColor theme="3" tint="0.7999799847602844"/>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009BD3"/>
      </bottom>
    </border>
    <border>
      <left>
        <color indexed="63"/>
      </left>
      <right>
        <color indexed="63"/>
      </right>
      <top style="medium">
        <color rgb="FF0071B9"/>
      </top>
      <bottom style="medium">
        <color rgb="FF0071B9"/>
      </bottom>
    </border>
    <border>
      <left/>
      <right>
        <color indexed="63"/>
      </right>
      <top>
        <color indexed="63"/>
      </top>
      <bottom style="medium">
        <color theme="0" tint="-0.149959996342659"/>
      </bottom>
    </border>
    <border>
      <left/>
      <right>
        <color indexed="63"/>
      </right>
      <top style="medium">
        <color theme="0" tint="-0.149959996342659"/>
      </top>
      <bottom style="medium">
        <color theme="0" tint="-0.149959996342659"/>
      </bottom>
    </border>
    <border>
      <left/>
      <right/>
      <top style="thin">
        <color indexed="55"/>
      </top>
      <bottom style="thin">
        <color indexed="55"/>
      </bottom>
    </border>
    <border>
      <left>
        <color indexed="63"/>
      </left>
      <right>
        <color indexed="63"/>
      </right>
      <top>
        <color indexed="63"/>
      </top>
      <bottom style="thick">
        <color rgb="FF0071B9"/>
      </bottom>
    </border>
    <border>
      <left>
        <color indexed="63"/>
      </left>
      <right>
        <color indexed="63"/>
      </right>
      <top style="thick">
        <color rgb="FF0071B9"/>
      </top>
      <bottom>
        <color indexed="63"/>
      </bottom>
    </border>
    <border>
      <left>
        <color indexed="63"/>
      </left>
      <right>
        <color indexed="63"/>
      </right>
      <top style="medium">
        <color theme="0" tint="-0.149959996342659"/>
      </top>
      <bottom style="thick">
        <color rgb="FF009BD3"/>
      </bottom>
    </border>
    <border>
      <left/>
      <right/>
      <top style="thin">
        <color theme="0" tint="-0.149959996342659"/>
      </top>
      <bottom style="thick">
        <color rgb="FF009BD3"/>
      </bottom>
    </border>
    <border>
      <left/>
      <right/>
      <top style="thin"/>
      <bottom style="medium">
        <color theme="0" tint="-0.149959996342659"/>
      </bottom>
    </border>
    <border>
      <left style="thick">
        <color theme="0" tint="-0.14990000426769257"/>
      </left>
      <right/>
      <top style="thick">
        <color rgb="FF009BD3"/>
      </top>
      <bottom style="medium">
        <color theme="0" tint="-0.149959996342659"/>
      </bottom>
    </border>
    <border>
      <left/>
      <right/>
      <top style="thick">
        <color rgb="FF009BD3"/>
      </top>
      <bottom style="medium">
        <color theme="0" tint="-0.149959996342659"/>
      </bottom>
    </border>
    <border>
      <left>
        <color indexed="63"/>
      </left>
      <right>
        <color indexed="63"/>
      </right>
      <top>
        <color indexed="63"/>
      </top>
      <bottom style="thick">
        <color rgb="FF00B0F0"/>
      </bottom>
    </border>
    <border>
      <left>
        <color indexed="63"/>
      </left>
      <right>
        <color indexed="63"/>
      </right>
      <top style="medium">
        <color theme="0" tint="-0.149959996342659"/>
      </top>
      <bottom style="thick">
        <color rgb="FF00B0F0"/>
      </bottom>
    </border>
    <border>
      <left>
        <color indexed="63"/>
      </left>
      <right style="thick">
        <color rgb="FF00B0F0"/>
      </right>
      <top>
        <color indexed="63"/>
      </top>
      <bottom>
        <color indexed="63"/>
      </bottom>
    </border>
    <border>
      <left>
        <color indexed="63"/>
      </left>
      <right>
        <color indexed="63"/>
      </right>
      <top style="thick">
        <color rgb="FF009BD3"/>
      </top>
      <bottom>
        <color indexed="63"/>
      </bottom>
    </border>
    <border>
      <left/>
      <right/>
      <top style="thin">
        <color indexed="55"/>
      </top>
      <bottom style="thick">
        <color rgb="FF009BD3"/>
      </bottom>
    </border>
    <border>
      <left/>
      <right>
        <color indexed="63"/>
      </right>
      <top style="medium">
        <color theme="0" tint="-0.149959996342659"/>
      </top>
      <bottom>
        <color indexed="63"/>
      </bottom>
    </border>
    <border>
      <left>
        <color indexed="63"/>
      </left>
      <right>
        <color indexed="63"/>
      </right>
      <top style="thick">
        <color theme="3" tint="0.39998000860214233"/>
      </top>
      <bottom>
        <color indexed="63"/>
      </bottom>
    </border>
    <border>
      <left/>
      <right/>
      <top style="thin">
        <color indexed="55"/>
      </top>
      <bottom style="thick">
        <color theme="3" tint="0.39998000860214233"/>
      </bottom>
    </border>
    <border>
      <left>
        <color indexed="63"/>
      </left>
      <right>
        <color indexed="63"/>
      </right>
      <top>
        <color indexed="63"/>
      </top>
      <bottom style="thick">
        <color theme="3" tint="0.39998000860214233"/>
      </bottom>
    </border>
    <border>
      <left style="thick">
        <color theme="2" tint="-0.09996999800205231"/>
      </left>
      <right>
        <color indexed="63"/>
      </right>
      <top>
        <color indexed="63"/>
      </top>
      <bottom style="thick">
        <color theme="2" tint="-0.09996999800205231"/>
      </bottom>
    </border>
    <border>
      <left style="thick">
        <color theme="2" tint="-0.09996999800205231"/>
      </left>
      <right>
        <color indexed="63"/>
      </right>
      <top style="thick">
        <color theme="3" tint="0.39998000860214233"/>
      </top>
      <bottom>
        <color indexed="63"/>
      </bottom>
    </border>
    <border>
      <left style="thick">
        <color theme="2" tint="-0.09996999800205231"/>
      </left>
      <right>
        <color indexed="63"/>
      </right>
      <top style="thick">
        <color theme="2" tint="-0.09996999800205231"/>
      </top>
      <bottom>
        <color indexed="63"/>
      </bottom>
    </border>
    <border>
      <left style="thick">
        <color theme="2" tint="-0.09996999800205231"/>
      </left>
      <right>
        <color indexed="63"/>
      </right>
      <top>
        <color indexed="63"/>
      </top>
      <bottom style="thick">
        <color theme="3" tint="0.39998000860214233"/>
      </bottom>
    </border>
    <border>
      <left/>
      <right>
        <color indexed="63"/>
      </right>
      <top>
        <color indexed="63"/>
      </top>
      <bottom style="thick">
        <color theme="2" tint="-0.09996999800205231"/>
      </bottom>
    </border>
    <border>
      <left style="thick">
        <color rgb="FFD8D8D8"/>
      </left>
      <right/>
      <top>
        <color indexed="63"/>
      </top>
      <bottom style="thick">
        <color theme="3" tint="0.39998000860214233"/>
      </bottom>
    </border>
    <border>
      <left style="thick">
        <color theme="2" tint="-0.09996999800205231"/>
      </left>
      <right>
        <color indexed="63"/>
      </right>
      <top>
        <color indexed="63"/>
      </top>
      <bottom>
        <color indexed="63"/>
      </bottom>
    </border>
    <border>
      <left>
        <color indexed="63"/>
      </left>
      <right>
        <color indexed="63"/>
      </right>
      <top style="medium">
        <color theme="0" tint="-0.149959996342659"/>
      </top>
      <bottom style="thick">
        <color theme="3" tint="0.39998000860214233"/>
      </bottom>
    </border>
    <border>
      <left style="thick">
        <color rgb="FFD8D8D8"/>
      </left>
      <right>
        <color indexed="63"/>
      </right>
      <top style="thick">
        <color theme="3" tint="0.39998000860214233"/>
      </top>
      <bottom style="thick">
        <color theme="3" tint="0.39998000860214233"/>
      </bottom>
    </border>
    <border>
      <left>
        <color indexed="63"/>
      </left>
      <right>
        <color indexed="63"/>
      </right>
      <top style="thick">
        <color theme="3" tint="0.39998000860214233"/>
      </top>
      <bottom style="thick">
        <color theme="3" tint="0.39998000860214233"/>
      </bottom>
    </border>
    <border>
      <left>
        <color indexed="63"/>
      </left>
      <right>
        <color indexed="63"/>
      </right>
      <top style="thick">
        <color theme="3" tint="0.39998000860214233"/>
      </top>
      <bottom style="medium">
        <color theme="0" tint="-0.149959996342659"/>
      </bottom>
    </border>
    <border>
      <left/>
      <right/>
      <top style="thick">
        <color theme="3" tint="0.39998000860214233"/>
      </top>
      <bottom style="thin">
        <color theme="0" tint="-0.149959996342659"/>
      </bottom>
    </border>
    <border>
      <left style="thick">
        <color theme="0" tint="-0.1499900072813034"/>
      </left>
      <right/>
      <top style="thick">
        <color theme="3" tint="0.39998000860214233"/>
      </top>
      <bottom style="medium">
        <color theme="0" tint="-0.149959996342659"/>
      </bottom>
    </border>
    <border>
      <left style="thick">
        <color theme="0" tint="-0.1499900072813034"/>
      </left>
      <right/>
      <top>
        <color indexed="63"/>
      </top>
      <bottom style="thick">
        <color theme="3" tint="0.39998000860214233"/>
      </bottom>
    </border>
    <border>
      <left/>
      <right>
        <color indexed="63"/>
      </right>
      <top style="medium">
        <color theme="0" tint="-0.149959996342659"/>
      </top>
      <bottom style="medium">
        <color theme="2" tint="-0.09996999800205231"/>
      </bottom>
    </border>
    <border>
      <left style="thick">
        <color rgb="FFD8D8D8"/>
      </left>
      <right/>
      <top style="thick">
        <color rgb="FF009BD3"/>
      </top>
      <bottom style="medium">
        <color theme="0" tint="-0.149959996342659"/>
      </bottom>
    </border>
    <border>
      <left style="thick">
        <color rgb="FFD8D8D8"/>
      </left>
      <right>
        <color indexed="63"/>
      </right>
      <top style="medium">
        <color rgb="FFD8D8D8"/>
      </top>
      <bottom style="medium">
        <color theme="0" tint="-0.149959996342659"/>
      </bottom>
    </border>
    <border>
      <left/>
      <right>
        <color indexed="63"/>
      </right>
      <top style="medium">
        <color rgb="FFD8D8D8"/>
      </top>
      <bottom style="medium">
        <color theme="0" tint="-0.149959996342659"/>
      </bottom>
    </border>
    <border>
      <left/>
      <right/>
      <top>
        <color indexed="63"/>
      </top>
      <bottom style="thin">
        <color theme="0" tint="-0.149959996342659"/>
      </bottom>
    </border>
    <border>
      <left/>
      <right/>
      <top style="thin">
        <color theme="0" tint="-0.149959996342659"/>
      </top>
      <bottom style="thin">
        <color theme="0" tint="-0.149959996342659"/>
      </bottom>
    </border>
    <border>
      <left/>
      <right>
        <color indexed="63"/>
      </right>
      <top style="thick">
        <color rgb="FF00CCFF"/>
      </top>
      <bottom style="medium">
        <color theme="0" tint="-0.149959996342659"/>
      </bottom>
    </border>
    <border>
      <left>
        <color indexed="63"/>
      </left>
      <right>
        <color indexed="63"/>
      </right>
      <top style="medium">
        <color theme="0" tint="-0.149959996342659"/>
      </top>
      <bottom style="thick">
        <color rgb="FF00CCFF"/>
      </bottom>
    </border>
    <border>
      <left style="thick">
        <color rgb="FFD8D8D8"/>
      </left>
      <right/>
      <top style="thin">
        <color indexed="55"/>
      </top>
      <bottom style="thick">
        <color theme="3" tint="0.39998000860214233"/>
      </bottom>
    </border>
    <border>
      <left style="thick">
        <color theme="0" tint="-0.14990000426769257"/>
      </left>
      <right>
        <color indexed="63"/>
      </right>
      <top>
        <color indexed="63"/>
      </top>
      <bottom>
        <color indexed="63"/>
      </bottom>
    </border>
    <border>
      <left>
        <color indexed="63"/>
      </left>
      <right>
        <color indexed="63"/>
      </right>
      <top style="medium">
        <color rgb="FF0071B9"/>
      </top>
      <bottom style="thick">
        <color rgb="FF009BD3"/>
      </bottom>
    </border>
    <border>
      <left>
        <color indexed="63"/>
      </left>
      <right>
        <color indexed="63"/>
      </right>
      <top>
        <color indexed="63"/>
      </top>
      <bottom style="medium">
        <color rgb="FF0071B9"/>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thin"/>
      <right style="thin"/>
      <top style="medium"/>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thick">
        <color rgb="FF009BD3"/>
      </left>
      <right style="thick">
        <color theme="0" tint="-0.14990000426769257"/>
      </right>
      <top style="thick">
        <color rgb="FF009BD3"/>
      </top>
      <bottom>
        <color indexed="63"/>
      </bottom>
    </border>
    <border>
      <left style="thick">
        <color rgb="FF009BD3"/>
      </left>
      <right style="thick">
        <color theme="0" tint="-0.14990000426769257"/>
      </right>
      <top>
        <color indexed="63"/>
      </top>
      <bottom>
        <color indexed="63"/>
      </bottom>
    </border>
    <border>
      <left style="thick">
        <color rgb="FF009BD3"/>
      </left>
      <right style="thick">
        <color theme="0" tint="-0.14990000426769257"/>
      </right>
      <top>
        <color indexed="63"/>
      </top>
      <bottom style="thick">
        <color rgb="FF009BD3"/>
      </bottom>
    </border>
    <border>
      <left style="thick">
        <color rgb="FF009BD3"/>
      </left>
      <right style="thick">
        <color rgb="FFD8D8D8"/>
      </right>
      <top style="thick">
        <color rgb="FF009BD3"/>
      </top>
      <bottom>
        <color indexed="63"/>
      </bottom>
    </border>
    <border>
      <left style="thick">
        <color rgb="FF009BD3"/>
      </left>
      <right style="thick">
        <color rgb="FFD8D8D8"/>
      </right>
      <top>
        <color indexed="63"/>
      </top>
      <bottom>
        <color indexed="63"/>
      </bottom>
    </border>
    <border>
      <left style="thick">
        <color rgb="FF009BD3"/>
      </left>
      <right style="thick">
        <color rgb="FFD8D8D8"/>
      </right>
      <top>
        <color indexed="63"/>
      </top>
      <bottom style="thick">
        <color rgb="FF0071B9"/>
      </bottom>
    </border>
    <border>
      <left style="thick">
        <color rgb="FF009BD3"/>
      </left>
      <right style="thick">
        <color rgb="FFD8D8D8"/>
      </right>
      <top style="thick">
        <color rgb="FF0071B9"/>
      </top>
      <bottom>
        <color indexed="63"/>
      </bottom>
    </border>
    <border>
      <left style="thick">
        <color rgb="FF009BD3"/>
      </left>
      <right style="thick">
        <color rgb="FFD8D8D8"/>
      </right>
      <top>
        <color indexed="63"/>
      </top>
      <bottom style="thick">
        <color rgb="FF009BD3"/>
      </bottom>
    </border>
    <border>
      <left/>
      <right/>
      <top style="thin">
        <color indexed="55"/>
      </top>
      <bottom/>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ck">
        <color theme="3" tint="0.39998000860214233"/>
      </left>
      <right style="thick">
        <color theme="2" tint="-0.09996999800205231"/>
      </right>
      <top style="thick">
        <color theme="3" tint="0.39998000860214233"/>
      </top>
      <bottom>
        <color indexed="63"/>
      </bottom>
    </border>
    <border>
      <left style="thick">
        <color theme="3" tint="0.39998000860214233"/>
      </left>
      <right style="thick">
        <color theme="2" tint="-0.09996999800205231"/>
      </right>
      <top>
        <color indexed="63"/>
      </top>
      <bottom>
        <color indexed="63"/>
      </bottom>
    </border>
    <border>
      <left style="thick">
        <color theme="3" tint="0.39998000860214233"/>
      </left>
      <right>
        <color indexed="63"/>
      </right>
      <top style="thick">
        <color theme="3" tint="0.39998000860214233"/>
      </top>
      <bottom>
        <color indexed="63"/>
      </bottom>
    </border>
    <border>
      <left style="thick">
        <color theme="3" tint="0.39998000860214233"/>
      </left>
      <right>
        <color indexed="63"/>
      </right>
      <top>
        <color indexed="63"/>
      </top>
      <bottom>
        <color indexed="63"/>
      </bottom>
    </border>
    <border>
      <left style="thick">
        <color theme="3" tint="0.39998000860214233"/>
      </left>
      <right>
        <color indexed="63"/>
      </right>
      <top>
        <color indexed="63"/>
      </top>
      <bottom style="thick">
        <color theme="3" tint="0.3999800086021423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ck">
        <color rgb="FF009BD3"/>
      </left>
      <right style="thick">
        <color rgb="FFD8D8D8"/>
      </right>
      <top style="thick">
        <color theme="3" tint="0.39998000860214233"/>
      </top>
      <bottom>
        <color indexed="63"/>
      </bottom>
    </border>
    <border>
      <left>
        <color indexed="63"/>
      </left>
      <right style="thick">
        <color rgb="FFD8D8D8"/>
      </right>
      <top>
        <color indexed="63"/>
      </top>
      <bottom>
        <color indexed="63"/>
      </bottom>
    </border>
    <border>
      <left>
        <color indexed="63"/>
      </left>
      <right style="thick">
        <color rgb="FFD8D8D8"/>
      </right>
      <top>
        <color indexed="63"/>
      </top>
      <bottom style="thick">
        <color rgb="FF00B0F0"/>
      </bottom>
    </border>
    <border>
      <left style="thick">
        <color theme="3" tint="0.39998000860214233"/>
      </left>
      <right style="thick">
        <color theme="0" tint="-0.1499900072813034"/>
      </right>
      <top style="thick">
        <color theme="3" tint="0.39998000860214233"/>
      </top>
      <bottom>
        <color indexed="63"/>
      </bottom>
    </border>
    <border>
      <left style="thick">
        <color theme="3" tint="0.39998000860214233"/>
      </left>
      <right style="thick">
        <color theme="0" tint="-0.1499900072813034"/>
      </right>
      <top>
        <color indexed="63"/>
      </top>
      <bottom>
        <color indexed="63"/>
      </bottom>
    </border>
    <border>
      <left style="thick">
        <color theme="3" tint="0.39998000860214233"/>
      </left>
      <right style="thick">
        <color theme="0" tint="-0.1499900072813034"/>
      </right>
      <top>
        <color indexed="63"/>
      </top>
      <bottom style="thick">
        <color theme="3" tint="0.39998000860214233"/>
      </bottom>
    </border>
    <border>
      <left style="thick">
        <color theme="3" tint="0.39998000860214233"/>
      </left>
      <right style="thick">
        <color rgb="FFD8D8D8"/>
      </right>
      <top style="thick">
        <color theme="3" tint="0.39998000860214233"/>
      </top>
      <bottom>
        <color indexed="63"/>
      </bottom>
    </border>
    <border>
      <left style="thick">
        <color theme="3" tint="0.39998000860214233"/>
      </left>
      <right style="thick">
        <color rgb="FFD8D8D8"/>
      </right>
      <top>
        <color indexed="63"/>
      </top>
      <bottom>
        <color indexed="63"/>
      </bottom>
    </border>
    <border>
      <left style="thick">
        <color theme="3" tint="0.39998000860214233"/>
      </left>
      <right style="thick">
        <color rgb="FFD8D8D8"/>
      </right>
      <top>
        <color indexed="63"/>
      </top>
      <bottom style="thick">
        <color theme="3" tint="0.3999800086021423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0" borderId="2" applyNumberFormat="0" applyFill="0" applyAlignment="0" applyProtection="0"/>
    <xf numFmtId="0" fontId="71" fillId="27" borderId="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72" fillId="28"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6" fillId="31" borderId="0" applyNumberFormat="0" applyBorder="0" applyAlignment="0" applyProtection="0"/>
    <xf numFmtId="0" fontId="77" fillId="26" borderId="4"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2" borderId="9" applyNumberFormat="0" applyAlignment="0" applyProtection="0"/>
  </cellStyleXfs>
  <cellXfs count="401">
    <xf numFmtId="0" fontId="0" fillId="0" borderId="0" xfId="0" applyFont="1" applyAlignment="1">
      <alignment/>
    </xf>
    <xf numFmtId="0" fontId="4" fillId="33" borderId="0" xfId="0" applyFont="1" applyFill="1" applyAlignment="1">
      <alignment wrapText="1"/>
    </xf>
    <xf numFmtId="0" fontId="4" fillId="33" borderId="0" xfId="0" applyFont="1" applyFill="1" applyAlignment="1">
      <alignment/>
    </xf>
    <xf numFmtId="0" fontId="6" fillId="33" borderId="0" xfId="0" applyFont="1" applyFill="1" applyAlignment="1">
      <alignment/>
    </xf>
    <xf numFmtId="0" fontId="4" fillId="33" borderId="0" xfId="55" applyFont="1" applyFill="1" applyAlignment="1">
      <alignment vertical="center"/>
      <protection/>
    </xf>
    <xf numFmtId="0" fontId="4" fillId="33" borderId="0" xfId="55" applyFont="1" applyFill="1">
      <alignment/>
      <protection/>
    </xf>
    <xf numFmtId="0" fontId="4" fillId="33" borderId="0" xfId="55" applyFont="1" applyFill="1" applyBorder="1" applyAlignment="1">
      <alignment horizontal="center"/>
      <protection/>
    </xf>
    <xf numFmtId="0" fontId="6" fillId="33" borderId="0" xfId="0" applyFont="1" applyFill="1" applyAlignment="1">
      <alignment horizontal="center"/>
    </xf>
    <xf numFmtId="0" fontId="6" fillId="33" borderId="0" xfId="0" applyFont="1" applyFill="1" applyAlignment="1">
      <alignment vertical="center"/>
    </xf>
    <xf numFmtId="0" fontId="6" fillId="33" borderId="0" xfId="0" applyFont="1" applyFill="1" applyAlignment="1">
      <alignment horizontal="center" vertical="center"/>
    </xf>
    <xf numFmtId="0" fontId="6" fillId="33" borderId="10" xfId="0" applyFont="1" applyFill="1" applyBorder="1" applyAlignment="1">
      <alignment/>
    </xf>
    <xf numFmtId="0" fontId="4" fillId="33" borderId="0" xfId="55" applyFont="1" applyFill="1" applyAlignment="1">
      <alignment horizontal="center"/>
      <protection/>
    </xf>
    <xf numFmtId="0" fontId="5" fillId="33" borderId="0" xfId="55" applyFont="1" applyFill="1" applyBorder="1">
      <alignment/>
      <protection/>
    </xf>
    <xf numFmtId="0" fontId="4" fillId="33" borderId="0" xfId="55" applyNumberFormat="1" applyFont="1" applyFill="1" applyBorder="1" applyAlignment="1">
      <alignment horizontal="center" vertical="center" wrapText="1"/>
      <protection/>
    </xf>
    <xf numFmtId="0" fontId="85" fillId="34" borderId="0" xfId="55" applyFont="1" applyFill="1" applyAlignment="1">
      <alignment vertical="center"/>
      <protection/>
    </xf>
    <xf numFmtId="0" fontId="85" fillId="33" borderId="0" xfId="55" applyFont="1" applyFill="1" applyAlignment="1">
      <alignment vertical="center"/>
      <protection/>
    </xf>
    <xf numFmtId="0" fontId="86" fillId="34" borderId="0" xfId="55" applyFont="1" applyFill="1" applyAlignment="1">
      <alignment vertical="center"/>
      <protection/>
    </xf>
    <xf numFmtId="0" fontId="6" fillId="35" borderId="11" xfId="0" applyFont="1" applyFill="1" applyBorder="1" applyAlignment="1">
      <alignment vertical="center"/>
    </xf>
    <xf numFmtId="0" fontId="4" fillId="33" borderId="0" xfId="55" applyFont="1" applyFill="1" applyBorder="1" applyAlignment="1">
      <alignment horizontal="left" vertical="center"/>
      <protection/>
    </xf>
    <xf numFmtId="0" fontId="4" fillId="33" borderId="12" xfId="55" applyFont="1" applyFill="1" applyBorder="1" applyAlignment="1">
      <alignment horizontal="right" vertical="center"/>
      <protection/>
    </xf>
    <xf numFmtId="0" fontId="4" fillId="33" borderId="13" xfId="55" applyFont="1" applyFill="1" applyBorder="1" applyAlignment="1">
      <alignment horizontal="right" vertical="center"/>
      <protection/>
    </xf>
    <xf numFmtId="0" fontId="4" fillId="36" borderId="14" xfId="55" applyFont="1" applyFill="1" applyBorder="1" applyAlignment="1">
      <alignment vertical="center"/>
      <protection/>
    </xf>
    <xf numFmtId="0" fontId="6" fillId="33" borderId="0" xfId="0" applyFont="1" applyFill="1" applyBorder="1" applyAlignment="1">
      <alignment vertical="center"/>
    </xf>
    <xf numFmtId="0" fontId="4" fillId="33" borderId="0" xfId="55" applyFont="1" applyFill="1" applyBorder="1" applyAlignment="1">
      <alignment vertical="center"/>
      <protection/>
    </xf>
    <xf numFmtId="3" fontId="4" fillId="33" borderId="13" xfId="55" applyNumberFormat="1" applyFont="1" applyFill="1" applyBorder="1" applyAlignment="1">
      <alignment horizontal="right" vertical="center"/>
      <protection/>
    </xf>
    <xf numFmtId="0" fontId="2" fillId="33" borderId="0" xfId="55" applyFont="1" applyFill="1" applyBorder="1" applyAlignment="1">
      <alignment vertical="center"/>
      <protection/>
    </xf>
    <xf numFmtId="0" fontId="6" fillId="33" borderId="15" xfId="0" applyFont="1" applyFill="1" applyBorder="1" applyAlignment="1">
      <alignment vertical="center"/>
    </xf>
    <xf numFmtId="0" fontId="3" fillId="37" borderId="16" xfId="55" applyFont="1" applyFill="1" applyBorder="1" applyAlignment="1">
      <alignment vertical="center"/>
      <protection/>
    </xf>
    <xf numFmtId="0" fontId="7" fillId="33" borderId="0" xfId="0" applyFont="1" applyFill="1" applyAlignment="1">
      <alignment vertical="center"/>
    </xf>
    <xf numFmtId="3" fontId="3" fillId="36" borderId="14" xfId="55" applyNumberFormat="1" applyFont="1" applyFill="1" applyBorder="1" applyAlignment="1">
      <alignment horizontal="left" vertical="center"/>
      <protection/>
    </xf>
    <xf numFmtId="0" fontId="3" fillId="37" borderId="0" xfId="55" applyFont="1" applyFill="1" applyBorder="1" applyAlignment="1">
      <alignment vertical="center"/>
      <protection/>
    </xf>
    <xf numFmtId="0" fontId="6" fillId="38" borderId="15" xfId="0" applyFont="1" applyFill="1" applyBorder="1" applyAlignment="1">
      <alignment vertical="center"/>
    </xf>
    <xf numFmtId="0" fontId="3" fillId="33" borderId="13" xfId="0" applyFont="1" applyFill="1" applyBorder="1" applyAlignment="1">
      <alignment/>
    </xf>
    <xf numFmtId="0" fontId="3" fillId="33" borderId="13" xfId="0" applyFont="1" applyFill="1" applyBorder="1" applyAlignment="1">
      <alignment wrapText="1"/>
    </xf>
    <xf numFmtId="0" fontId="4" fillId="33" borderId="10" xfId="0" applyFont="1" applyFill="1" applyBorder="1" applyAlignment="1">
      <alignment/>
    </xf>
    <xf numFmtId="9" fontId="4" fillId="33" borderId="10" xfId="57" applyFont="1" applyFill="1" applyBorder="1" applyAlignment="1">
      <alignment/>
    </xf>
    <xf numFmtId="0" fontId="3" fillId="33" borderId="0" xfId="0" applyFont="1" applyFill="1" applyBorder="1" applyAlignment="1">
      <alignment vertical="center" textRotation="255"/>
    </xf>
    <xf numFmtId="0" fontId="3" fillId="33" borderId="0" xfId="0" applyFont="1" applyFill="1" applyBorder="1" applyAlignment="1">
      <alignment vertical="center" textRotation="255" wrapText="1"/>
    </xf>
    <xf numFmtId="0" fontId="4" fillId="33" borderId="0" xfId="0" applyFont="1" applyFill="1" applyAlignment="1">
      <alignment vertical="center"/>
    </xf>
    <xf numFmtId="0" fontId="4" fillId="33" borderId="13" xfId="0" applyFont="1" applyFill="1" applyBorder="1" applyAlignment="1">
      <alignment vertical="center"/>
    </xf>
    <xf numFmtId="0" fontId="4" fillId="33" borderId="12" xfId="0" applyFont="1" applyFill="1" applyBorder="1" applyAlignment="1">
      <alignment vertical="center"/>
    </xf>
    <xf numFmtId="0" fontId="4" fillId="36" borderId="17" xfId="0" applyFont="1" applyFill="1" applyBorder="1" applyAlignment="1">
      <alignment vertical="center"/>
    </xf>
    <xf numFmtId="0" fontId="4" fillId="36" borderId="18" xfId="0" applyFont="1" applyFill="1" applyBorder="1" applyAlignment="1">
      <alignment vertical="center"/>
    </xf>
    <xf numFmtId="0" fontId="3" fillId="37" borderId="19" xfId="55" applyFont="1" applyFill="1" applyBorder="1" applyAlignment="1">
      <alignment horizontal="left" vertical="center"/>
      <protection/>
    </xf>
    <xf numFmtId="0" fontId="3" fillId="37" borderId="20" xfId="55" applyFont="1" applyFill="1" applyBorder="1" applyAlignment="1">
      <alignment horizontal="left" vertical="center"/>
      <protection/>
    </xf>
    <xf numFmtId="0" fontId="3" fillId="37" borderId="21" xfId="55" applyFont="1" applyFill="1" applyBorder="1" applyAlignment="1">
      <alignment vertical="center"/>
      <protection/>
    </xf>
    <xf numFmtId="0" fontId="3" fillId="36" borderId="17" xfId="0" applyFont="1" applyFill="1" applyBorder="1" applyAlignment="1">
      <alignment vertical="center"/>
    </xf>
    <xf numFmtId="0" fontId="4" fillId="33" borderId="21" xfId="0" applyFont="1" applyFill="1" applyBorder="1" applyAlignment="1">
      <alignment vertical="center"/>
    </xf>
    <xf numFmtId="0" fontId="4" fillId="33" borderId="0" xfId="55" applyFont="1" applyFill="1" applyBorder="1" applyAlignment="1">
      <alignment horizontal="right" vertical="center"/>
      <protection/>
    </xf>
    <xf numFmtId="37" fontId="4" fillId="33" borderId="21" xfId="0" applyNumberFormat="1" applyFont="1" applyFill="1" applyBorder="1" applyAlignment="1">
      <alignment vertical="center"/>
    </xf>
    <xf numFmtId="0" fontId="4" fillId="33" borderId="12" xfId="0" applyFont="1" applyFill="1" applyBorder="1" applyAlignment="1">
      <alignment horizontal="right" vertical="center"/>
    </xf>
    <xf numFmtId="0" fontId="4" fillId="33" borderId="22" xfId="0" applyFont="1" applyFill="1" applyBorder="1" applyAlignment="1">
      <alignment horizontal="right" vertical="center"/>
    </xf>
    <xf numFmtId="0" fontId="4" fillId="33" borderId="23" xfId="0" applyFont="1" applyFill="1" applyBorder="1" applyAlignment="1">
      <alignment horizontal="right" vertical="center"/>
    </xf>
    <xf numFmtId="0" fontId="6" fillId="33" borderId="24" xfId="0" applyFont="1" applyFill="1" applyBorder="1" applyAlignment="1">
      <alignment vertical="center"/>
    </xf>
    <xf numFmtId="0" fontId="4" fillId="33" borderId="23" xfId="0" applyFont="1" applyFill="1" applyBorder="1" applyAlignment="1">
      <alignment vertical="center"/>
    </xf>
    <xf numFmtId="0" fontId="6" fillId="33" borderId="25" xfId="0" applyFont="1" applyFill="1" applyBorder="1" applyAlignment="1">
      <alignment vertical="center"/>
    </xf>
    <xf numFmtId="0" fontId="4" fillId="33" borderId="25" xfId="55" applyFont="1" applyFill="1" applyBorder="1" applyAlignment="1">
      <alignment horizontal="left" vertical="center"/>
      <protection/>
    </xf>
    <xf numFmtId="3" fontId="4" fillId="36" borderId="26" xfId="55" applyNumberFormat="1" applyFont="1" applyFill="1" applyBorder="1" applyAlignment="1">
      <alignment horizontal="left" vertical="center"/>
      <protection/>
    </xf>
    <xf numFmtId="187" fontId="4" fillId="33" borderId="27" xfId="48" applyNumberFormat="1" applyFont="1" applyFill="1" applyBorder="1" applyAlignment="1">
      <alignment vertical="center"/>
    </xf>
    <xf numFmtId="0" fontId="6" fillId="33" borderId="28" xfId="0" applyFont="1" applyFill="1" applyBorder="1" applyAlignment="1">
      <alignment horizontal="center"/>
    </xf>
    <xf numFmtId="0" fontId="4" fillId="36" borderId="29" xfId="55" applyFont="1" applyFill="1" applyBorder="1" applyAlignment="1">
      <alignment vertical="center"/>
      <protection/>
    </xf>
    <xf numFmtId="0" fontId="8" fillId="33" borderId="28" xfId="0" applyFont="1" applyFill="1" applyBorder="1" applyAlignment="1">
      <alignment vertical="center"/>
    </xf>
    <xf numFmtId="0" fontId="4" fillId="33" borderId="28" xfId="0" applyFont="1" applyFill="1" applyBorder="1" applyAlignment="1">
      <alignment vertical="center"/>
    </xf>
    <xf numFmtId="0" fontId="4" fillId="0" borderId="30" xfId="0" applyFont="1" applyFill="1" applyBorder="1" applyAlignment="1">
      <alignment vertical="center"/>
    </xf>
    <xf numFmtId="176" fontId="3" fillId="0" borderId="30" xfId="0" applyNumberFormat="1" applyFont="1" applyFill="1" applyBorder="1" applyAlignment="1">
      <alignment vertical="center"/>
    </xf>
    <xf numFmtId="0" fontId="4" fillId="33" borderId="0" xfId="0" applyFont="1" applyFill="1" applyBorder="1" applyAlignment="1">
      <alignment vertical="center"/>
    </xf>
    <xf numFmtId="0" fontId="4" fillId="33" borderId="31" xfId="0" applyFont="1" applyFill="1" applyBorder="1" applyAlignment="1">
      <alignment vertical="center"/>
    </xf>
    <xf numFmtId="0" fontId="3" fillId="33" borderId="32" xfId="0" applyFont="1" applyFill="1" applyBorder="1" applyAlignment="1">
      <alignment vertical="center"/>
    </xf>
    <xf numFmtId="0" fontId="4" fillId="33" borderId="33" xfId="0" applyFont="1" applyFill="1" applyBorder="1" applyAlignment="1">
      <alignment vertical="center"/>
    </xf>
    <xf numFmtId="0" fontId="3" fillId="0" borderId="34" xfId="0" applyFont="1" applyFill="1" applyBorder="1" applyAlignment="1">
      <alignment vertical="center"/>
    </xf>
    <xf numFmtId="0" fontId="4" fillId="33" borderId="35" xfId="0" applyFont="1" applyFill="1" applyBorder="1" applyAlignment="1">
      <alignment vertical="center"/>
    </xf>
    <xf numFmtId="0" fontId="4" fillId="0" borderId="0" xfId="0" applyFont="1" applyFill="1" applyBorder="1" applyAlignment="1">
      <alignment vertical="center"/>
    </xf>
    <xf numFmtId="0" fontId="3" fillId="0" borderId="36" xfId="0" applyFont="1" applyFill="1" applyBorder="1" applyAlignment="1">
      <alignment vertical="center"/>
    </xf>
    <xf numFmtId="0" fontId="3" fillId="0" borderId="32" xfId="0" applyFont="1" applyFill="1" applyBorder="1" applyAlignment="1">
      <alignment vertical="center"/>
    </xf>
    <xf numFmtId="0" fontId="4" fillId="33" borderId="37" xfId="0" applyFont="1" applyFill="1" applyBorder="1" applyAlignment="1">
      <alignment vertical="center"/>
    </xf>
    <xf numFmtId="0" fontId="4" fillId="33" borderId="30" xfId="0" applyFont="1" applyFill="1" applyBorder="1" applyAlignment="1">
      <alignment horizontal="right" vertical="center"/>
    </xf>
    <xf numFmtId="187" fontId="4" fillId="33" borderId="38" xfId="48" applyNumberFormat="1" applyFont="1" applyFill="1" applyBorder="1" applyAlignment="1">
      <alignment vertical="center"/>
    </xf>
    <xf numFmtId="3" fontId="4" fillId="33" borderId="30" xfId="0" applyNumberFormat="1" applyFont="1" applyFill="1" applyBorder="1" applyAlignment="1">
      <alignment vertical="center"/>
    </xf>
    <xf numFmtId="0" fontId="4" fillId="33" borderId="30" xfId="0" applyFont="1" applyFill="1" applyBorder="1" applyAlignment="1">
      <alignment vertical="center"/>
    </xf>
    <xf numFmtId="0" fontId="3" fillId="36" borderId="39" xfId="0" applyFont="1" applyFill="1" applyBorder="1" applyAlignment="1">
      <alignment vertical="center"/>
    </xf>
    <xf numFmtId="0" fontId="4" fillId="36" borderId="40" xfId="0" applyFont="1" applyFill="1" applyBorder="1" applyAlignment="1">
      <alignment vertical="center"/>
    </xf>
    <xf numFmtId="3" fontId="3" fillId="36" borderId="40" xfId="0" applyNumberFormat="1" applyFont="1" applyFill="1" applyBorder="1" applyAlignment="1">
      <alignment vertical="center"/>
    </xf>
    <xf numFmtId="0" fontId="3" fillId="36" borderId="40" xfId="0" applyFont="1" applyFill="1" applyBorder="1" applyAlignment="1">
      <alignment vertical="center"/>
    </xf>
    <xf numFmtId="0" fontId="4" fillId="36" borderId="30" xfId="0" applyFont="1" applyFill="1" applyBorder="1" applyAlignment="1">
      <alignment vertical="center"/>
    </xf>
    <xf numFmtId="3" fontId="3" fillId="36" borderId="30" xfId="0" applyNumberFormat="1" applyFont="1" applyFill="1" applyBorder="1" applyAlignment="1">
      <alignment vertical="center"/>
    </xf>
    <xf numFmtId="0" fontId="4" fillId="33" borderId="41" xfId="0" applyFont="1" applyFill="1" applyBorder="1" applyAlignment="1">
      <alignment vertical="center"/>
    </xf>
    <xf numFmtId="0" fontId="4" fillId="33" borderId="41" xfId="0" applyFont="1" applyFill="1" applyBorder="1" applyAlignment="1">
      <alignment horizontal="right" vertical="center"/>
    </xf>
    <xf numFmtId="3" fontId="4" fillId="33" borderId="41" xfId="0" applyNumberFormat="1" applyFont="1" applyFill="1" applyBorder="1" applyAlignment="1">
      <alignment vertical="center"/>
    </xf>
    <xf numFmtId="3" fontId="4" fillId="33" borderId="42" xfId="0" applyNumberFormat="1" applyFont="1" applyFill="1" applyBorder="1" applyAlignment="1">
      <alignment vertical="center"/>
    </xf>
    <xf numFmtId="0" fontId="3" fillId="36" borderId="30"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3" fillId="36" borderId="21" xfId="0" applyFont="1" applyFill="1" applyBorder="1" applyAlignment="1">
      <alignment vertical="center"/>
    </xf>
    <xf numFmtId="0" fontId="3" fillId="36" borderId="12" xfId="0" applyFont="1" applyFill="1" applyBorder="1" applyAlignment="1">
      <alignment vertical="center"/>
    </xf>
    <xf numFmtId="0" fontId="3" fillId="36" borderId="12" xfId="0" applyFont="1" applyFill="1" applyBorder="1" applyAlignment="1">
      <alignment horizontal="right" vertical="center"/>
    </xf>
    <xf numFmtId="187" fontId="3" fillId="33" borderId="45" xfId="48" applyNumberFormat="1" applyFont="1" applyFill="1" applyBorder="1" applyAlignment="1">
      <alignment vertical="center"/>
    </xf>
    <xf numFmtId="0" fontId="3" fillId="36" borderId="46" xfId="0" applyFont="1" applyFill="1" applyBorder="1" applyAlignment="1">
      <alignment vertical="center"/>
    </xf>
    <xf numFmtId="0" fontId="4" fillId="33" borderId="27" xfId="0" applyFont="1" applyFill="1" applyBorder="1" applyAlignment="1">
      <alignment vertical="center"/>
    </xf>
    <xf numFmtId="0" fontId="4" fillId="33" borderId="27" xfId="0" applyFont="1" applyFill="1" applyBorder="1" applyAlignment="1">
      <alignment horizontal="right" vertical="center"/>
    </xf>
    <xf numFmtId="0" fontId="3" fillId="36" borderId="0" xfId="0" applyFont="1" applyFill="1" applyBorder="1" applyAlignment="1">
      <alignment vertical="center"/>
    </xf>
    <xf numFmtId="0" fontId="3" fillId="36" borderId="27" xfId="0" applyFont="1" applyFill="1" applyBorder="1" applyAlignment="1">
      <alignment horizontal="right" vertical="center"/>
    </xf>
    <xf numFmtId="0" fontId="4" fillId="33" borderId="47" xfId="0" applyFont="1" applyFill="1" applyBorder="1" applyAlignment="1">
      <alignment vertical="center"/>
    </xf>
    <xf numFmtId="0" fontId="4" fillId="33" borderId="48" xfId="0" applyFont="1" applyFill="1" applyBorder="1" applyAlignment="1">
      <alignment horizontal="right" vertical="center"/>
    </xf>
    <xf numFmtId="0" fontId="3" fillId="33" borderId="13" xfId="0" applyFont="1" applyFill="1" applyBorder="1" applyAlignment="1">
      <alignment vertical="center"/>
    </xf>
    <xf numFmtId="3" fontId="4" fillId="33" borderId="13" xfId="0" applyNumberFormat="1" applyFont="1" applyFill="1" applyBorder="1" applyAlignment="1">
      <alignment horizontal="right" vertical="center"/>
    </xf>
    <xf numFmtId="0" fontId="4" fillId="33" borderId="0" xfId="0" applyFont="1" applyFill="1" applyAlignment="1">
      <alignment vertical="center" wrapText="1"/>
    </xf>
    <xf numFmtId="0" fontId="3" fillId="33" borderId="13" xfId="0" applyFont="1" applyFill="1" applyBorder="1" applyAlignment="1">
      <alignment vertical="center" wrapText="1"/>
    </xf>
    <xf numFmtId="3" fontId="3" fillId="33" borderId="13" xfId="0" applyNumberFormat="1" applyFont="1" applyFill="1" applyBorder="1" applyAlignment="1">
      <alignment horizontal="right" vertical="center"/>
    </xf>
    <xf numFmtId="0" fontId="7" fillId="35" borderId="11" xfId="0" applyFont="1" applyFill="1" applyBorder="1" applyAlignment="1">
      <alignment horizontal="right" vertical="center"/>
    </xf>
    <xf numFmtId="200" fontId="4" fillId="33" borderId="35" xfId="0" applyNumberFormat="1" applyFont="1" applyFill="1" applyBorder="1" applyAlignment="1">
      <alignment vertical="center"/>
    </xf>
    <xf numFmtId="200" fontId="4" fillId="33" borderId="0" xfId="0" applyNumberFormat="1" applyFont="1" applyFill="1" applyBorder="1" applyAlignment="1">
      <alignment vertical="center"/>
    </xf>
    <xf numFmtId="200" fontId="3" fillId="0" borderId="30" xfId="0" applyNumberFormat="1" applyFont="1" applyFill="1" applyBorder="1" applyAlignment="1">
      <alignment vertical="center"/>
    </xf>
    <xf numFmtId="200" fontId="3" fillId="0" borderId="0" xfId="0" applyNumberFormat="1" applyFont="1" applyFill="1" applyBorder="1" applyAlignment="1">
      <alignment vertical="center"/>
    </xf>
    <xf numFmtId="200" fontId="4" fillId="33" borderId="21" xfId="0" applyNumberFormat="1" applyFont="1" applyFill="1" applyBorder="1" applyAlignment="1">
      <alignment vertical="center"/>
    </xf>
    <xf numFmtId="200" fontId="4" fillId="33" borderId="13" xfId="0" applyNumberFormat="1" applyFont="1" applyFill="1" applyBorder="1" applyAlignment="1">
      <alignment vertical="center"/>
    </xf>
    <xf numFmtId="200" fontId="3" fillId="36" borderId="17" xfId="0" applyNumberFormat="1" applyFont="1" applyFill="1" applyBorder="1" applyAlignment="1">
      <alignment vertical="center"/>
    </xf>
    <xf numFmtId="200" fontId="4" fillId="33" borderId="12" xfId="0" applyNumberFormat="1" applyFont="1" applyFill="1" applyBorder="1" applyAlignment="1">
      <alignment vertical="center"/>
    </xf>
    <xf numFmtId="200" fontId="4" fillId="33" borderId="49" xfId="0" applyNumberFormat="1" applyFont="1" applyFill="1" applyBorder="1" applyAlignment="1">
      <alignment vertical="center"/>
    </xf>
    <xf numFmtId="200" fontId="4" fillId="33" borderId="50" xfId="0" applyNumberFormat="1" applyFont="1" applyFill="1" applyBorder="1" applyAlignment="1">
      <alignment vertical="center"/>
    </xf>
    <xf numFmtId="200" fontId="3" fillId="36" borderId="18" xfId="0" applyNumberFormat="1" applyFont="1" applyFill="1" applyBorder="1" applyAlignment="1">
      <alignment vertical="center"/>
    </xf>
    <xf numFmtId="181" fontId="3" fillId="36" borderId="21" xfId="0" applyNumberFormat="1" applyFont="1" applyFill="1" applyBorder="1" applyAlignment="1">
      <alignment vertical="center"/>
    </xf>
    <xf numFmtId="181" fontId="4" fillId="33" borderId="12" xfId="0" applyNumberFormat="1" applyFont="1" applyFill="1" applyBorder="1" applyAlignment="1">
      <alignment vertical="center"/>
    </xf>
    <xf numFmtId="181" fontId="3" fillId="36" borderId="12" xfId="0" applyNumberFormat="1" applyFont="1" applyFill="1" applyBorder="1" applyAlignment="1">
      <alignment vertical="center"/>
    </xf>
    <xf numFmtId="181" fontId="4" fillId="33" borderId="27" xfId="0" applyNumberFormat="1" applyFont="1" applyFill="1" applyBorder="1" applyAlignment="1">
      <alignment vertical="center"/>
    </xf>
    <xf numFmtId="181" fontId="4" fillId="33" borderId="23" xfId="0" applyNumberFormat="1" applyFont="1" applyFill="1" applyBorder="1" applyAlignment="1">
      <alignment vertical="center"/>
    </xf>
    <xf numFmtId="181" fontId="3" fillId="36" borderId="51" xfId="0" applyNumberFormat="1" applyFont="1" applyFill="1" applyBorder="1" applyAlignment="1">
      <alignment vertical="center"/>
    </xf>
    <xf numFmtId="181" fontId="4" fillId="33" borderId="22" xfId="0" applyNumberFormat="1" applyFont="1" applyFill="1" applyBorder="1" applyAlignment="1">
      <alignment vertical="center"/>
    </xf>
    <xf numFmtId="0" fontId="4" fillId="33" borderId="0" xfId="55" applyNumberFormat="1" applyFont="1" applyFill="1" applyBorder="1" applyAlignment="1">
      <alignment horizontal="right" vertical="center" wrapText="1"/>
      <protection/>
    </xf>
    <xf numFmtId="3" fontId="3" fillId="37" borderId="21" xfId="48" applyNumberFormat="1" applyFont="1" applyFill="1" applyBorder="1" applyAlignment="1">
      <alignment vertical="center"/>
    </xf>
    <xf numFmtId="3" fontId="4" fillId="33" borderId="12" xfId="48" applyNumberFormat="1" applyFont="1" applyFill="1" applyBorder="1" applyAlignment="1">
      <alignment vertical="center"/>
    </xf>
    <xf numFmtId="3" fontId="4" fillId="33" borderId="13" xfId="48" applyNumberFormat="1" applyFont="1" applyFill="1" applyBorder="1" applyAlignment="1">
      <alignment vertical="center"/>
    </xf>
    <xf numFmtId="3" fontId="3" fillId="37" borderId="0" xfId="48" applyNumberFormat="1" applyFont="1" applyFill="1" applyBorder="1" applyAlignment="1">
      <alignment vertical="center"/>
    </xf>
    <xf numFmtId="3" fontId="3" fillId="36" borderId="14" xfId="55" applyNumberFormat="1" applyFont="1" applyFill="1" applyBorder="1" applyAlignment="1">
      <alignment vertical="center"/>
      <protection/>
    </xf>
    <xf numFmtId="3" fontId="6" fillId="33" borderId="0" xfId="0" applyNumberFormat="1" applyFont="1" applyFill="1" applyBorder="1" applyAlignment="1">
      <alignment vertical="center"/>
    </xf>
    <xf numFmtId="3" fontId="6" fillId="33" borderId="15" xfId="0" applyNumberFormat="1" applyFont="1" applyFill="1" applyBorder="1" applyAlignment="1">
      <alignment vertical="center"/>
    </xf>
    <xf numFmtId="3" fontId="3" fillId="37" borderId="16" xfId="48" applyNumberFormat="1" applyFont="1" applyFill="1" applyBorder="1" applyAlignment="1">
      <alignment vertical="center"/>
    </xf>
    <xf numFmtId="179" fontId="4" fillId="33" borderId="13" xfId="0" applyNumberFormat="1" applyFont="1" applyFill="1" applyBorder="1" applyAlignment="1">
      <alignment horizontal="right"/>
    </xf>
    <xf numFmtId="179" fontId="3" fillId="33" borderId="13" xfId="0" applyNumberFormat="1" applyFont="1" applyFill="1" applyBorder="1" applyAlignment="1">
      <alignment horizontal="right"/>
    </xf>
    <xf numFmtId="179" fontId="4" fillId="33" borderId="21" xfId="48" applyNumberFormat="1" applyFont="1" applyFill="1" applyBorder="1" applyAlignment="1">
      <alignment vertical="center"/>
    </xf>
    <xf numFmtId="179" fontId="4" fillId="33" borderId="13" xfId="48" applyNumberFormat="1" applyFont="1" applyFill="1" applyBorder="1" applyAlignment="1">
      <alignment vertical="center"/>
    </xf>
    <xf numFmtId="179" fontId="3" fillId="36" borderId="26" xfId="55" applyNumberFormat="1" applyFont="1" applyFill="1" applyBorder="1" applyAlignment="1">
      <alignment vertical="center"/>
      <protection/>
    </xf>
    <xf numFmtId="179" fontId="4" fillId="33" borderId="12" xfId="48" applyNumberFormat="1" applyFont="1" applyFill="1" applyBorder="1" applyAlignment="1">
      <alignment vertical="center"/>
    </xf>
    <xf numFmtId="179" fontId="3" fillId="36" borderId="14" xfId="55" applyNumberFormat="1" applyFont="1" applyFill="1" applyBorder="1" applyAlignment="1">
      <alignment vertical="center"/>
      <protection/>
    </xf>
    <xf numFmtId="179" fontId="3" fillId="36" borderId="29" xfId="55" applyNumberFormat="1" applyFont="1" applyFill="1" applyBorder="1" applyAlignment="1">
      <alignment vertical="center"/>
      <protection/>
    </xf>
    <xf numFmtId="165" fontId="4" fillId="33" borderId="13" xfId="48" applyFont="1" applyFill="1" applyBorder="1" applyAlignment="1">
      <alignment vertical="center"/>
    </xf>
    <xf numFmtId="165" fontId="4" fillId="33" borderId="27" xfId="48" applyFont="1" applyFill="1" applyBorder="1" applyAlignment="1">
      <alignment vertical="center"/>
    </xf>
    <xf numFmtId="165" fontId="4" fillId="33" borderId="52" xfId="48" applyFont="1" applyFill="1" applyBorder="1" applyAlignment="1">
      <alignment vertical="center"/>
    </xf>
    <xf numFmtId="3" fontId="3" fillId="36" borderId="26" xfId="55" applyNumberFormat="1" applyFont="1" applyFill="1" applyBorder="1" applyAlignment="1">
      <alignment horizontal="left" vertical="center"/>
      <protection/>
    </xf>
    <xf numFmtId="3" fontId="3" fillId="36" borderId="53" xfId="55" applyNumberFormat="1" applyFont="1" applyFill="1" applyBorder="1" applyAlignment="1">
      <alignment horizontal="left" vertical="center"/>
      <protection/>
    </xf>
    <xf numFmtId="0" fontId="85" fillId="0" borderId="0" xfId="55" applyFont="1" applyFill="1" applyAlignment="1">
      <alignment vertical="center"/>
      <protection/>
    </xf>
    <xf numFmtId="3" fontId="4" fillId="33" borderId="21" xfId="48" applyNumberFormat="1" applyFont="1" applyFill="1" applyBorder="1" applyAlignment="1">
      <alignment vertical="center"/>
    </xf>
    <xf numFmtId="3" fontId="3" fillId="36" borderId="26" xfId="55" applyNumberFormat="1" applyFont="1" applyFill="1" applyBorder="1" applyAlignment="1">
      <alignment vertical="center"/>
      <protection/>
    </xf>
    <xf numFmtId="3" fontId="3" fillId="36" borderId="29" xfId="55" applyNumberFormat="1" applyFont="1" applyFill="1" applyBorder="1" applyAlignment="1">
      <alignment vertical="center"/>
      <protection/>
    </xf>
    <xf numFmtId="0" fontId="10" fillId="33" borderId="0" xfId="0" applyFont="1" applyFill="1" applyAlignment="1">
      <alignment/>
    </xf>
    <xf numFmtId="0" fontId="11" fillId="33" borderId="0" xfId="0" applyFont="1" applyFill="1" applyAlignment="1">
      <alignment/>
    </xf>
    <xf numFmtId="0" fontId="4" fillId="33" borderId="0" xfId="0" applyFont="1" applyFill="1" applyAlignment="1">
      <alignment/>
    </xf>
    <xf numFmtId="0" fontId="6" fillId="33" borderId="0" xfId="0" applyFont="1" applyFill="1" applyAlignment="1">
      <alignment horizontal="center" wrapText="1"/>
    </xf>
    <xf numFmtId="0" fontId="6" fillId="33" borderId="0" xfId="0" applyFont="1" applyFill="1" applyAlignment="1">
      <alignment wrapText="1"/>
    </xf>
    <xf numFmtId="0" fontId="13" fillId="33" borderId="0" xfId="55" applyFont="1" applyFill="1" applyAlignment="1">
      <alignment vertical="center"/>
      <protection/>
    </xf>
    <xf numFmtId="195" fontId="4" fillId="33" borderId="13" xfId="48" applyNumberFormat="1" applyFont="1" applyFill="1" applyBorder="1" applyAlignment="1">
      <alignment vertical="center" wrapText="1"/>
    </xf>
    <xf numFmtId="0" fontId="4" fillId="33" borderId="54" xfId="55" applyFont="1" applyFill="1" applyBorder="1" applyAlignment="1">
      <alignment horizontal="left" vertical="center"/>
      <protection/>
    </xf>
    <xf numFmtId="0" fontId="87" fillId="0" borderId="0" xfId="0" applyFont="1" applyAlignment="1">
      <alignment horizontal="justify" vertical="center"/>
    </xf>
    <xf numFmtId="0" fontId="83" fillId="0" borderId="0" xfId="0" applyFont="1" applyAlignment="1">
      <alignment vertical="center"/>
    </xf>
    <xf numFmtId="0" fontId="16" fillId="33" borderId="0" xfId="0" applyFont="1" applyFill="1" applyAlignment="1">
      <alignment/>
    </xf>
    <xf numFmtId="0" fontId="88" fillId="0" borderId="0" xfId="0" applyFont="1" applyAlignment="1">
      <alignment wrapText="1"/>
    </xf>
    <xf numFmtId="0" fontId="89" fillId="33" borderId="55" xfId="55" applyNumberFormat="1" applyFont="1" applyFill="1" applyBorder="1" applyAlignment="1">
      <alignment horizontal="right" vertical="center" wrapText="1"/>
      <protection/>
    </xf>
    <xf numFmtId="3" fontId="6" fillId="33" borderId="0" xfId="0" applyNumberFormat="1" applyFont="1" applyFill="1" applyAlignment="1">
      <alignment/>
    </xf>
    <xf numFmtId="0" fontId="7" fillId="35" borderId="56" xfId="0" applyFont="1" applyFill="1" applyBorder="1" applyAlignment="1">
      <alignment horizontal="right" vertical="center"/>
    </xf>
    <xf numFmtId="0" fontId="6" fillId="33" borderId="0" xfId="0" applyFont="1" applyFill="1" applyBorder="1" applyAlignment="1">
      <alignment/>
    </xf>
    <xf numFmtId="3" fontId="4" fillId="33" borderId="0" xfId="48" applyNumberFormat="1" applyFont="1" applyFill="1" applyBorder="1" applyAlignment="1">
      <alignment vertical="center"/>
    </xf>
    <xf numFmtId="0" fontId="6" fillId="33" borderId="0" xfId="0" applyFont="1" applyFill="1" applyBorder="1" applyAlignment="1">
      <alignment wrapText="1"/>
    </xf>
    <xf numFmtId="0" fontId="14" fillId="33" borderId="0" xfId="55" applyFont="1" applyFill="1" applyBorder="1" applyAlignment="1">
      <alignment horizontal="center" vertical="center"/>
      <protection/>
    </xf>
    <xf numFmtId="0" fontId="7" fillId="33" borderId="0" xfId="0" applyFont="1" applyFill="1" applyBorder="1" applyAlignment="1">
      <alignment horizontal="right" vertical="center"/>
    </xf>
    <xf numFmtId="0" fontId="90" fillId="33" borderId="0" xfId="0" applyFont="1" applyFill="1" applyBorder="1" applyAlignment="1">
      <alignment/>
    </xf>
    <xf numFmtId="0" fontId="91" fillId="33" borderId="0" xfId="55" applyFont="1" applyFill="1" applyBorder="1" applyAlignment="1">
      <alignment horizontal="center" vertical="center"/>
      <protection/>
    </xf>
    <xf numFmtId="0" fontId="92" fillId="33" borderId="0" xfId="0" applyFont="1" applyFill="1" applyBorder="1" applyAlignment="1">
      <alignment horizontal="right" vertical="center"/>
    </xf>
    <xf numFmtId="0" fontId="93" fillId="33" borderId="0" xfId="55" applyNumberFormat="1" applyFont="1" applyFill="1" applyBorder="1" applyAlignment="1">
      <alignment horizontal="right" vertical="center" wrapText="1"/>
      <protection/>
    </xf>
    <xf numFmtId="3" fontId="94" fillId="33" borderId="0" xfId="48" applyNumberFormat="1" applyFont="1" applyFill="1" applyBorder="1" applyAlignment="1">
      <alignment vertical="center"/>
    </xf>
    <xf numFmtId="3" fontId="93" fillId="33" borderId="0" xfId="48" applyNumberFormat="1" applyFont="1" applyFill="1" applyBorder="1" applyAlignment="1">
      <alignment vertical="center"/>
    </xf>
    <xf numFmtId="0" fontId="90" fillId="33" borderId="0" xfId="0" applyFont="1" applyFill="1" applyBorder="1" applyAlignment="1">
      <alignment vertical="center"/>
    </xf>
    <xf numFmtId="0" fontId="95" fillId="33" borderId="0" xfId="0" applyFont="1" applyFill="1" applyBorder="1" applyAlignment="1">
      <alignment vertical="center" wrapText="1"/>
    </xf>
    <xf numFmtId="0" fontId="92" fillId="33" borderId="0" xfId="0" applyFont="1" applyFill="1" applyBorder="1" applyAlignment="1">
      <alignment vertical="center"/>
    </xf>
    <xf numFmtId="0" fontId="6" fillId="35" borderId="56" xfId="0" applyFont="1" applyFill="1" applyBorder="1" applyAlignment="1">
      <alignment vertical="center"/>
    </xf>
    <xf numFmtId="10" fontId="6" fillId="33" borderId="0" xfId="57" applyNumberFormat="1" applyFont="1" applyFill="1" applyBorder="1" applyAlignment="1">
      <alignment vertical="center"/>
    </xf>
    <xf numFmtId="10" fontId="90" fillId="33" borderId="0" xfId="57" applyNumberFormat="1" applyFont="1" applyFill="1" applyBorder="1" applyAlignment="1">
      <alignment vertical="center"/>
    </xf>
    <xf numFmtId="10" fontId="92" fillId="33" borderId="0" xfId="57" applyNumberFormat="1" applyFont="1" applyFill="1" applyBorder="1" applyAlignment="1">
      <alignment vertical="center"/>
    </xf>
    <xf numFmtId="0" fontId="4" fillId="33" borderId="0" xfId="0" applyFont="1" applyFill="1" applyBorder="1" applyAlignment="1">
      <alignment/>
    </xf>
    <xf numFmtId="0" fontId="93" fillId="33" borderId="0" xfId="0" applyFont="1" applyFill="1" applyBorder="1" applyAlignment="1">
      <alignment/>
    </xf>
    <xf numFmtId="179" fontId="93" fillId="33" borderId="0" xfId="0" applyNumberFormat="1" applyFont="1" applyFill="1" applyBorder="1" applyAlignment="1">
      <alignment horizontal="right"/>
    </xf>
    <xf numFmtId="179" fontId="94" fillId="33" borderId="0" xfId="0" applyNumberFormat="1" applyFont="1" applyFill="1" applyBorder="1" applyAlignment="1">
      <alignment horizontal="right"/>
    </xf>
    <xf numFmtId="200" fontId="3" fillId="33" borderId="0" xfId="0" applyNumberFormat="1" applyFont="1" applyFill="1" applyBorder="1" applyAlignment="1">
      <alignment vertical="center"/>
    </xf>
    <xf numFmtId="176" fontId="3" fillId="33" borderId="0" xfId="0" applyNumberFormat="1" applyFont="1" applyFill="1" applyBorder="1" applyAlignment="1">
      <alignment vertical="center"/>
    </xf>
    <xf numFmtId="179" fontId="4" fillId="33" borderId="0" xfId="48" applyNumberFormat="1" applyFont="1" applyFill="1" applyBorder="1" applyAlignment="1">
      <alignment vertical="center"/>
    </xf>
    <xf numFmtId="179" fontId="3" fillId="33" borderId="0" xfId="55" applyNumberFormat="1" applyFont="1" applyFill="1" applyBorder="1" applyAlignment="1">
      <alignment vertical="center"/>
      <protection/>
    </xf>
    <xf numFmtId="3" fontId="3" fillId="33" borderId="0" xfId="55" applyNumberFormat="1" applyFont="1" applyFill="1" applyBorder="1" applyAlignment="1">
      <alignment vertical="center"/>
      <protection/>
    </xf>
    <xf numFmtId="181" fontId="93" fillId="33" borderId="0" xfId="0" applyNumberFormat="1" applyFont="1" applyFill="1" applyBorder="1" applyAlignment="1">
      <alignment vertical="center"/>
    </xf>
    <xf numFmtId="181" fontId="94" fillId="33" borderId="0" xfId="0" applyNumberFormat="1" applyFont="1" applyFill="1" applyBorder="1" applyAlignment="1">
      <alignment vertical="center"/>
    </xf>
    <xf numFmtId="3" fontId="93" fillId="33" borderId="0" xfId="0" applyNumberFormat="1" applyFont="1" applyFill="1" applyBorder="1" applyAlignment="1">
      <alignment vertical="center"/>
    </xf>
    <xf numFmtId="3" fontId="94" fillId="33" borderId="0" xfId="0" applyNumberFormat="1" applyFont="1" applyFill="1" applyBorder="1" applyAlignment="1">
      <alignment vertical="center"/>
    </xf>
    <xf numFmtId="3" fontId="4" fillId="33" borderId="0" xfId="0" applyNumberFormat="1" applyFont="1" applyFill="1" applyBorder="1" applyAlignment="1">
      <alignment horizontal="right" vertical="center"/>
    </xf>
    <xf numFmtId="3" fontId="3" fillId="33" borderId="0" xfId="0" applyNumberFormat="1" applyFont="1" applyFill="1" applyBorder="1" applyAlignment="1">
      <alignment horizontal="right" vertical="center"/>
    </xf>
    <xf numFmtId="0" fontId="19" fillId="35" borderId="56" xfId="0" applyFont="1" applyFill="1" applyBorder="1" applyAlignment="1">
      <alignment horizontal="center" vertical="center"/>
    </xf>
    <xf numFmtId="168" fontId="6" fillId="33" borderId="10" xfId="57" applyNumberFormat="1" applyFont="1" applyFill="1" applyBorder="1" applyAlignment="1">
      <alignment/>
    </xf>
    <xf numFmtId="168" fontId="6" fillId="33" borderId="0" xfId="57" applyNumberFormat="1" applyFont="1" applyFill="1" applyAlignment="1">
      <alignment/>
    </xf>
    <xf numFmtId="168" fontId="4" fillId="33" borderId="0" xfId="57" applyNumberFormat="1" applyFont="1" applyFill="1" applyAlignment="1">
      <alignment/>
    </xf>
    <xf numFmtId="168" fontId="3" fillId="0" borderId="30" xfId="57" applyNumberFormat="1" applyFont="1" applyFill="1" applyBorder="1" applyAlignment="1">
      <alignment vertical="center"/>
    </xf>
    <xf numFmtId="168" fontId="4" fillId="33" borderId="10" xfId="57" applyNumberFormat="1" applyFont="1" applyFill="1" applyBorder="1" applyAlignment="1">
      <alignment/>
    </xf>
    <xf numFmtId="0" fontId="15" fillId="33" borderId="0" xfId="0" applyFont="1" applyFill="1" applyAlignment="1">
      <alignment/>
    </xf>
    <xf numFmtId="3" fontId="96" fillId="33" borderId="0" xfId="48" applyNumberFormat="1" applyFont="1" applyFill="1" applyBorder="1" applyAlignment="1">
      <alignment vertical="center"/>
    </xf>
    <xf numFmtId="0" fontId="0" fillId="0" borderId="0" xfId="0" applyAlignment="1">
      <alignment horizontal="left" vertical="top" wrapText="1"/>
    </xf>
    <xf numFmtId="0" fontId="97" fillId="0" borderId="0" xfId="0" applyFont="1" applyAlignment="1">
      <alignment horizontal="center" vertical="center"/>
    </xf>
    <xf numFmtId="168" fontId="15" fillId="33" borderId="13" xfId="57" applyNumberFormat="1" applyFont="1" applyFill="1" applyBorder="1" applyAlignment="1">
      <alignment horizontal="right"/>
    </xf>
    <xf numFmtId="168" fontId="21" fillId="33" borderId="13" xfId="57" applyNumberFormat="1" applyFont="1" applyFill="1" applyBorder="1" applyAlignment="1">
      <alignment horizontal="right"/>
    </xf>
    <xf numFmtId="0" fontId="98" fillId="33" borderId="55" xfId="55" applyNumberFormat="1" applyFont="1" applyFill="1" applyBorder="1" applyAlignment="1">
      <alignment horizontal="right" vertical="center" wrapText="1"/>
      <protection/>
    </xf>
    <xf numFmtId="168" fontId="21" fillId="37" borderId="21" xfId="57" applyNumberFormat="1" applyFont="1" applyFill="1" applyBorder="1" applyAlignment="1">
      <alignment vertical="center"/>
    </xf>
    <xf numFmtId="168" fontId="15" fillId="33" borderId="12" xfId="57" applyNumberFormat="1" applyFont="1" applyFill="1" applyBorder="1" applyAlignment="1">
      <alignment vertical="center"/>
    </xf>
    <xf numFmtId="168" fontId="15" fillId="33" borderId="13" xfId="57" applyNumberFormat="1" applyFont="1" applyFill="1" applyBorder="1" applyAlignment="1">
      <alignment vertical="center"/>
    </xf>
    <xf numFmtId="168" fontId="22" fillId="33" borderId="0" xfId="57" applyNumberFormat="1" applyFont="1" applyFill="1" applyBorder="1" applyAlignment="1">
      <alignment vertical="center"/>
    </xf>
    <xf numFmtId="0" fontId="22" fillId="33" borderId="15" xfId="0" applyFont="1" applyFill="1" applyBorder="1" applyAlignment="1">
      <alignment vertical="center"/>
    </xf>
    <xf numFmtId="168" fontId="22" fillId="33" borderId="15" xfId="57" applyNumberFormat="1" applyFont="1" applyFill="1" applyBorder="1" applyAlignment="1">
      <alignment vertical="center"/>
    </xf>
    <xf numFmtId="168" fontId="21" fillId="37" borderId="16" xfId="57" applyNumberFormat="1" applyFont="1" applyFill="1" applyBorder="1" applyAlignment="1">
      <alignment vertical="center"/>
    </xf>
    <xf numFmtId="168" fontId="15" fillId="33" borderId="0" xfId="57" applyNumberFormat="1" applyFont="1" applyFill="1" applyAlignment="1">
      <alignment/>
    </xf>
    <xf numFmtId="168" fontId="15" fillId="33" borderId="28" xfId="57" applyNumberFormat="1" applyFont="1" applyFill="1" applyBorder="1" applyAlignment="1">
      <alignment vertical="center"/>
    </xf>
    <xf numFmtId="168" fontId="15" fillId="33" borderId="35" xfId="57" applyNumberFormat="1" applyFont="1" applyFill="1" applyBorder="1" applyAlignment="1">
      <alignment vertical="center"/>
    </xf>
    <xf numFmtId="168" fontId="15" fillId="33" borderId="0" xfId="57" applyNumberFormat="1" applyFont="1" applyFill="1" applyBorder="1" applyAlignment="1">
      <alignment vertical="center"/>
    </xf>
    <xf numFmtId="168" fontId="21" fillId="0" borderId="30" xfId="57" applyNumberFormat="1" applyFont="1" applyFill="1" applyBorder="1" applyAlignment="1">
      <alignment vertical="center"/>
    </xf>
    <xf numFmtId="168" fontId="21" fillId="0" borderId="0" xfId="57" applyNumberFormat="1" applyFont="1" applyFill="1" applyBorder="1" applyAlignment="1">
      <alignment vertical="center"/>
    </xf>
    <xf numFmtId="168" fontId="15" fillId="33" borderId="0" xfId="57" applyNumberFormat="1" applyFont="1" applyFill="1" applyBorder="1" applyAlignment="1">
      <alignment horizontal="center" vertical="center" wrapText="1"/>
    </xf>
    <xf numFmtId="168" fontId="15" fillId="33" borderId="21" xfId="57" applyNumberFormat="1" applyFont="1" applyFill="1" applyBorder="1" applyAlignment="1">
      <alignment vertical="center"/>
    </xf>
    <xf numFmtId="168" fontId="21" fillId="36" borderId="26" xfId="57" applyNumberFormat="1" applyFont="1" applyFill="1" applyBorder="1" applyAlignment="1">
      <alignment vertical="center"/>
    </xf>
    <xf numFmtId="168" fontId="21" fillId="36" borderId="14" xfId="57" applyNumberFormat="1" applyFont="1" applyFill="1" applyBorder="1" applyAlignment="1">
      <alignment vertical="center"/>
    </xf>
    <xf numFmtId="168" fontId="21" fillId="36" borderId="29" xfId="57" applyNumberFormat="1" applyFont="1" applyFill="1" applyBorder="1" applyAlignment="1">
      <alignment vertical="center"/>
    </xf>
    <xf numFmtId="168" fontId="21" fillId="36" borderId="17" xfId="57" applyNumberFormat="1" applyFont="1" applyFill="1" applyBorder="1" applyAlignment="1">
      <alignment vertical="center"/>
    </xf>
    <xf numFmtId="168" fontId="15" fillId="33" borderId="49" xfId="57" applyNumberFormat="1" applyFont="1" applyFill="1" applyBorder="1" applyAlignment="1">
      <alignment vertical="center"/>
    </xf>
    <xf numFmtId="168" fontId="15" fillId="33" borderId="50" xfId="57" applyNumberFormat="1" applyFont="1" applyFill="1" applyBorder="1" applyAlignment="1">
      <alignment vertical="center"/>
    </xf>
    <xf numFmtId="168" fontId="21" fillId="36" borderId="18" xfId="57" applyNumberFormat="1" applyFont="1" applyFill="1" applyBorder="1" applyAlignment="1">
      <alignment vertical="center"/>
    </xf>
    <xf numFmtId="168" fontId="21" fillId="36" borderId="21" xfId="57" applyNumberFormat="1" applyFont="1" applyFill="1" applyBorder="1" applyAlignment="1">
      <alignment vertical="center"/>
    </xf>
    <xf numFmtId="168" fontId="21" fillId="36" borderId="12" xfId="57" applyNumberFormat="1" applyFont="1" applyFill="1" applyBorder="1" applyAlignment="1">
      <alignment vertical="center"/>
    </xf>
    <xf numFmtId="168" fontId="15" fillId="33" borderId="27" xfId="57" applyNumberFormat="1" applyFont="1" applyFill="1" applyBorder="1" applyAlignment="1">
      <alignment vertical="center"/>
    </xf>
    <xf numFmtId="168" fontId="15" fillId="33" borderId="23" xfId="57" applyNumberFormat="1" applyFont="1" applyFill="1" applyBorder="1" applyAlignment="1">
      <alignment vertical="center"/>
    </xf>
    <xf numFmtId="168" fontId="15" fillId="33" borderId="22" xfId="57" applyNumberFormat="1" applyFont="1" applyFill="1" applyBorder="1" applyAlignment="1">
      <alignment vertical="center"/>
    </xf>
    <xf numFmtId="168" fontId="15" fillId="33" borderId="41" xfId="57" applyNumberFormat="1" applyFont="1" applyFill="1" applyBorder="1" applyAlignment="1">
      <alignment vertical="center"/>
    </xf>
    <xf numFmtId="168" fontId="15" fillId="33" borderId="30" xfId="57" applyNumberFormat="1" applyFont="1" applyFill="1" applyBorder="1" applyAlignment="1">
      <alignment vertical="center"/>
    </xf>
    <xf numFmtId="168" fontId="21" fillId="36" borderId="40" xfId="57" applyNumberFormat="1" applyFont="1" applyFill="1" applyBorder="1" applyAlignment="1">
      <alignment vertical="center"/>
    </xf>
    <xf numFmtId="168" fontId="15" fillId="33" borderId="42" xfId="57" applyNumberFormat="1" applyFont="1" applyFill="1" applyBorder="1" applyAlignment="1">
      <alignment vertical="center"/>
    </xf>
    <xf numFmtId="168" fontId="21" fillId="36" borderId="30" xfId="57" applyNumberFormat="1" applyFont="1" applyFill="1" applyBorder="1" applyAlignment="1">
      <alignment vertical="center"/>
    </xf>
    <xf numFmtId="168" fontId="15" fillId="33" borderId="13" xfId="57" applyNumberFormat="1" applyFont="1" applyFill="1" applyBorder="1" applyAlignment="1">
      <alignment horizontal="right" vertical="center"/>
    </xf>
    <xf numFmtId="168" fontId="21" fillId="33" borderId="13" xfId="57" applyNumberFormat="1" applyFont="1" applyFill="1" applyBorder="1" applyAlignment="1">
      <alignment horizontal="right" vertical="center"/>
    </xf>
    <xf numFmtId="0" fontId="0" fillId="0" borderId="0" xfId="0" applyAlignment="1">
      <alignment horizontal="left" vertical="top" wrapText="1"/>
    </xf>
    <xf numFmtId="0" fontId="99" fillId="0" borderId="0" xfId="0" applyFont="1" applyAlignment="1">
      <alignment horizontal="left" vertical="center"/>
    </xf>
    <xf numFmtId="0" fontId="0" fillId="0" borderId="0" xfId="0" applyAlignment="1">
      <alignment/>
    </xf>
    <xf numFmtId="0" fontId="24" fillId="33" borderId="0" xfId="0" applyFont="1" applyFill="1" applyAlignment="1">
      <alignment horizontal="left" wrapText="1"/>
    </xf>
    <xf numFmtId="0" fontId="97" fillId="0" borderId="0" xfId="0" applyFont="1" applyAlignment="1">
      <alignment vertical="center"/>
    </xf>
    <xf numFmtId="0" fontId="100" fillId="0" borderId="0" xfId="0" applyFont="1" applyAlignment="1">
      <alignment/>
    </xf>
    <xf numFmtId="0" fontId="101" fillId="0" borderId="0" xfId="0" applyFont="1" applyAlignment="1">
      <alignment horizontal="left" vertical="center"/>
    </xf>
    <xf numFmtId="0" fontId="0" fillId="0" borderId="0" xfId="0" applyFont="1" applyAlignment="1">
      <alignment horizontal="left" vertical="center"/>
    </xf>
    <xf numFmtId="0" fontId="24" fillId="33" borderId="0" xfId="0" applyFont="1" applyFill="1" applyAlignment="1">
      <alignment horizontal="left" wrapText="1"/>
    </xf>
    <xf numFmtId="0" fontId="7" fillId="35" borderId="0" xfId="0" applyFont="1" applyFill="1" applyBorder="1" applyAlignment="1">
      <alignment horizontal="right" vertical="center"/>
    </xf>
    <xf numFmtId="0" fontId="26" fillId="0" borderId="0" xfId="0" applyFont="1" applyAlignment="1">
      <alignment horizontal="center" vertical="center" wrapText="1"/>
    </xf>
    <xf numFmtId="0" fontId="24" fillId="0" borderId="57" xfId="0" applyFont="1" applyBorder="1" applyAlignment="1">
      <alignment/>
    </xf>
    <xf numFmtId="0" fontId="24" fillId="0" borderId="58" xfId="0" applyFont="1" applyBorder="1" applyAlignment="1">
      <alignment horizontal="center" vertical="center" wrapText="1"/>
    </xf>
    <xf numFmtId="0" fontId="24" fillId="0" borderId="59" xfId="0" applyFont="1" applyBorder="1" applyAlignment="1">
      <alignment horizontal="center" vertical="center" wrapText="1"/>
    </xf>
    <xf numFmtId="0" fontId="61" fillId="0" borderId="59" xfId="0" applyFont="1" applyBorder="1" applyAlignment="1">
      <alignment horizontal="center" vertical="center" wrapText="1"/>
    </xf>
    <xf numFmtId="3" fontId="24" fillId="0" borderId="59" xfId="0" applyNumberFormat="1" applyFont="1" applyBorder="1" applyAlignment="1">
      <alignment/>
    </xf>
    <xf numFmtId="3" fontId="24" fillId="0" borderId="60" xfId="0" applyNumberFormat="1" applyFont="1" applyBorder="1" applyAlignment="1">
      <alignment/>
    </xf>
    <xf numFmtId="168" fontId="24" fillId="0" borderId="59" xfId="57" applyNumberFormat="1" applyFont="1" applyBorder="1" applyAlignment="1">
      <alignment/>
    </xf>
    <xf numFmtId="168" fontId="24" fillId="0" borderId="61" xfId="57" applyNumberFormat="1" applyFont="1" applyBorder="1" applyAlignment="1">
      <alignment/>
    </xf>
    <xf numFmtId="0" fontId="24" fillId="0" borderId="62" xfId="0" applyFont="1" applyBorder="1" applyAlignment="1">
      <alignment/>
    </xf>
    <xf numFmtId="168" fontId="24" fillId="0" borderId="62" xfId="57" applyNumberFormat="1" applyFont="1" applyBorder="1" applyAlignment="1">
      <alignment/>
    </xf>
    <xf numFmtId="0" fontId="24" fillId="0" borderId="0" xfId="0" applyFont="1" applyAlignment="1">
      <alignment horizontal="left" vertical="top" wrapText="1"/>
    </xf>
    <xf numFmtId="0" fontId="24" fillId="0" borderId="0" xfId="0" applyFont="1" applyAlignment="1">
      <alignment/>
    </xf>
    <xf numFmtId="0" fontId="62" fillId="0" borderId="0" xfId="0" applyFont="1" applyAlignment="1">
      <alignment horizontal="left" vertical="center"/>
    </xf>
    <xf numFmtId="0" fontId="63" fillId="0" borderId="0" xfId="0" applyFont="1" applyAlignment="1">
      <alignment horizontal="center" vertical="center"/>
    </xf>
    <xf numFmtId="0" fontId="63" fillId="0" borderId="0" xfId="0" applyFont="1" applyAlignment="1">
      <alignment vertical="center"/>
    </xf>
    <xf numFmtId="0" fontId="64" fillId="0" borderId="0" xfId="0" applyFont="1" applyAlignment="1">
      <alignment/>
    </xf>
    <xf numFmtId="3" fontId="0" fillId="0" borderId="0" xfId="0" applyNumberFormat="1" applyAlignment="1">
      <alignment/>
    </xf>
    <xf numFmtId="0" fontId="24" fillId="33" borderId="0" xfId="0" applyFont="1" applyFill="1" applyAlignment="1">
      <alignment horizontal="left" wrapText="1"/>
    </xf>
    <xf numFmtId="0" fontId="73" fillId="33" borderId="0" xfId="46" applyFill="1" applyAlignment="1">
      <alignment horizontal="center" vertical="center" wrapText="1"/>
    </xf>
    <xf numFmtId="0" fontId="26" fillId="0" borderId="0" xfId="0" applyFont="1" applyAlignment="1">
      <alignment horizontal="center" vertical="center" wrapText="1"/>
    </xf>
    <xf numFmtId="0" fontId="24"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61" fillId="0" borderId="63" xfId="0" applyFont="1" applyBorder="1" applyAlignment="1">
      <alignment horizontal="center" vertical="top" wrapText="1"/>
    </xf>
    <xf numFmtId="0" fontId="61" fillId="0" borderId="64" xfId="0" applyFont="1" applyBorder="1" applyAlignment="1">
      <alignment horizontal="center" vertical="top" wrapText="1"/>
    </xf>
    <xf numFmtId="0" fontId="61" fillId="0" borderId="65" xfId="0" applyFont="1" applyBorder="1" applyAlignment="1">
      <alignment horizontal="center" vertical="top" wrapText="1"/>
    </xf>
    <xf numFmtId="0" fontId="24" fillId="0" borderId="59" xfId="0" applyFont="1" applyBorder="1" applyAlignment="1">
      <alignment horizontal="center" vertical="center"/>
    </xf>
    <xf numFmtId="0" fontId="24" fillId="0" borderId="62"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99" fillId="0" borderId="0" xfId="0" applyFont="1" applyAlignment="1">
      <alignment horizontal="center" vertical="center"/>
    </xf>
    <xf numFmtId="0" fontId="24" fillId="0" borderId="59" xfId="0" applyFont="1" applyBorder="1" applyAlignment="1">
      <alignment horizontal="center" vertical="center" wrapText="1"/>
    </xf>
    <xf numFmtId="0" fontId="24" fillId="0" borderId="62" xfId="0" applyFont="1" applyBorder="1" applyAlignment="1">
      <alignment horizontal="center" vertical="center" wrapText="1"/>
    </xf>
    <xf numFmtId="0" fontId="15" fillId="33" borderId="66" xfId="0" applyFont="1" applyFill="1" applyBorder="1" applyAlignment="1">
      <alignment horizontal="right" vertical="center" wrapText="1"/>
    </xf>
    <xf numFmtId="0" fontId="15" fillId="33" borderId="67" xfId="0" applyFont="1" applyFill="1" applyBorder="1" applyAlignment="1">
      <alignment horizontal="right" vertical="center" wrapText="1"/>
    </xf>
    <xf numFmtId="0" fontId="73" fillId="33" borderId="66" xfId="46" applyFill="1" applyBorder="1" applyAlignment="1">
      <alignment horizontal="left" vertical="top"/>
    </xf>
    <xf numFmtId="0" fontId="102" fillId="33" borderId="68" xfId="46" applyFont="1" applyFill="1" applyBorder="1" applyAlignment="1">
      <alignment horizontal="left" vertical="top"/>
    </xf>
    <xf numFmtId="0" fontId="102" fillId="33" borderId="67" xfId="46" applyFont="1" applyFill="1" applyBorder="1" applyAlignment="1">
      <alignment horizontal="left" vertical="top"/>
    </xf>
    <xf numFmtId="0" fontId="73" fillId="33" borderId="69" xfId="46" applyFill="1" applyBorder="1" applyAlignment="1">
      <alignment horizontal="left" vertical="center"/>
    </xf>
    <xf numFmtId="0" fontId="102" fillId="33" borderId="70" xfId="46" applyFont="1" applyFill="1" applyBorder="1" applyAlignment="1">
      <alignment horizontal="left" vertical="center"/>
    </xf>
    <xf numFmtId="0" fontId="102" fillId="33" borderId="71" xfId="46" applyFont="1" applyFill="1" applyBorder="1" applyAlignment="1">
      <alignment horizontal="left" vertical="center"/>
    </xf>
    <xf numFmtId="0" fontId="15" fillId="33" borderId="69" xfId="0" applyFont="1" applyFill="1" applyBorder="1" applyAlignment="1">
      <alignment horizontal="right" vertical="center" wrapText="1"/>
    </xf>
    <xf numFmtId="0" fontId="15" fillId="33" borderId="71" xfId="0" applyFont="1" applyFill="1" applyBorder="1" applyAlignment="1">
      <alignment horizontal="right" vertical="center" wrapText="1"/>
    </xf>
    <xf numFmtId="0" fontId="73" fillId="33" borderId="69" xfId="46" applyFill="1" applyBorder="1" applyAlignment="1">
      <alignment horizontal="left" vertical="top" wrapText="1"/>
    </xf>
    <xf numFmtId="0" fontId="102" fillId="33" borderId="70" xfId="46" applyFont="1" applyFill="1" applyBorder="1" applyAlignment="1">
      <alignment horizontal="left" vertical="top" wrapText="1"/>
    </xf>
    <xf numFmtId="0" fontId="102" fillId="33" borderId="71" xfId="46" applyFont="1" applyFill="1" applyBorder="1" applyAlignment="1">
      <alignment horizontal="left" vertical="top" wrapText="1"/>
    </xf>
    <xf numFmtId="0" fontId="103" fillId="0" borderId="0" xfId="0" applyFont="1" applyAlignment="1">
      <alignment/>
    </xf>
    <xf numFmtId="0" fontId="103" fillId="0" borderId="72" xfId="0" applyFont="1" applyBorder="1" applyAlignment="1">
      <alignment/>
    </xf>
    <xf numFmtId="0" fontId="5" fillId="33" borderId="73" xfId="0" applyFont="1" applyFill="1" applyBorder="1" applyAlignment="1">
      <alignment horizontal="left" wrapText="1"/>
    </xf>
    <xf numFmtId="0" fontId="5" fillId="33" borderId="58" xfId="0" applyFont="1" applyFill="1" applyBorder="1" applyAlignment="1">
      <alignment horizontal="left" wrapText="1"/>
    </xf>
    <xf numFmtId="0" fontId="5" fillId="33" borderId="74" xfId="0" applyFont="1" applyFill="1" applyBorder="1" applyAlignment="1">
      <alignment horizontal="left" wrapText="1"/>
    </xf>
    <xf numFmtId="0" fontId="14" fillId="33" borderId="75" xfId="0" applyFont="1" applyFill="1" applyBorder="1" applyAlignment="1">
      <alignment horizontal="left" wrapText="1"/>
    </xf>
    <xf numFmtId="0" fontId="14" fillId="33" borderId="76" xfId="0" applyFont="1" applyFill="1" applyBorder="1" applyAlignment="1">
      <alignment horizontal="left" wrapText="1"/>
    </xf>
    <xf numFmtId="0" fontId="5" fillId="33" borderId="77" xfId="0" applyFont="1" applyFill="1" applyBorder="1" applyAlignment="1">
      <alignment horizontal="left" wrapText="1"/>
    </xf>
    <xf numFmtId="0" fontId="5" fillId="33" borderId="78" xfId="0" applyFont="1" applyFill="1" applyBorder="1" applyAlignment="1">
      <alignment horizontal="left" wrapText="1"/>
    </xf>
    <xf numFmtId="0" fontId="5" fillId="33" borderId="79" xfId="0" applyFont="1" applyFill="1" applyBorder="1" applyAlignment="1">
      <alignment horizontal="left" wrapText="1"/>
    </xf>
    <xf numFmtId="0" fontId="14" fillId="33" borderId="73" xfId="0" applyFont="1" applyFill="1" applyBorder="1" applyAlignment="1">
      <alignment horizontal="left" vertical="center" wrapText="1"/>
    </xf>
    <xf numFmtId="0" fontId="14" fillId="33" borderId="74" xfId="0" applyFont="1" applyFill="1" applyBorder="1" applyAlignment="1">
      <alignment horizontal="left" vertical="center" wrapText="1"/>
    </xf>
    <xf numFmtId="0" fontId="14" fillId="33" borderId="80" xfId="0" applyFont="1" applyFill="1" applyBorder="1" applyAlignment="1">
      <alignment horizontal="left" wrapText="1"/>
    </xf>
    <xf numFmtId="0" fontId="14" fillId="33" borderId="81" xfId="0" applyFont="1" applyFill="1" applyBorder="1" applyAlignment="1">
      <alignment horizontal="left" wrapText="1"/>
    </xf>
    <xf numFmtId="0" fontId="103" fillId="0" borderId="0" xfId="0" applyFont="1" applyAlignment="1">
      <alignment wrapText="1"/>
    </xf>
    <xf numFmtId="0" fontId="103" fillId="0" borderId="72" xfId="0" applyFont="1" applyBorder="1" applyAlignment="1">
      <alignment wrapText="1"/>
    </xf>
    <xf numFmtId="0" fontId="14" fillId="33" borderId="77" xfId="0" applyFont="1" applyFill="1" applyBorder="1" applyAlignment="1">
      <alignment horizontal="left" vertical="center" wrapText="1"/>
    </xf>
    <xf numFmtId="0" fontId="14" fillId="33" borderId="79" xfId="0" applyFont="1" applyFill="1" applyBorder="1" applyAlignment="1">
      <alignment horizontal="left" vertical="center" wrapText="1"/>
    </xf>
    <xf numFmtId="0" fontId="3" fillId="33" borderId="82" xfId="0" applyFont="1" applyFill="1" applyBorder="1" applyAlignment="1">
      <alignment horizontal="center" vertical="center" textRotation="255"/>
    </xf>
    <xf numFmtId="0" fontId="3" fillId="33" borderId="83" xfId="0" applyFont="1" applyFill="1" applyBorder="1" applyAlignment="1">
      <alignment horizontal="center" vertical="center" textRotation="255"/>
    </xf>
    <xf numFmtId="0" fontId="3" fillId="33" borderId="84" xfId="0" applyFont="1" applyFill="1" applyBorder="1" applyAlignment="1">
      <alignment horizontal="center" vertical="center" textRotation="255"/>
    </xf>
    <xf numFmtId="0" fontId="3" fillId="33" borderId="85" xfId="0" applyFont="1" applyFill="1" applyBorder="1" applyAlignment="1">
      <alignment horizontal="center" vertical="center" textRotation="255"/>
    </xf>
    <xf numFmtId="0" fontId="3" fillId="33" borderId="86" xfId="0" applyFont="1" applyFill="1" applyBorder="1" applyAlignment="1">
      <alignment horizontal="center" vertical="center" textRotation="255"/>
    </xf>
    <xf numFmtId="0" fontId="3" fillId="33" borderId="87" xfId="0" applyFont="1" applyFill="1" applyBorder="1" applyAlignment="1">
      <alignment horizontal="center" vertical="center" textRotation="255"/>
    </xf>
    <xf numFmtId="0" fontId="3" fillId="33" borderId="88" xfId="0" applyFont="1" applyFill="1" applyBorder="1" applyAlignment="1">
      <alignment horizontal="center" vertical="center" textRotation="255" wrapText="1"/>
    </xf>
    <xf numFmtId="0" fontId="3" fillId="33" borderId="86" xfId="0" applyFont="1" applyFill="1" applyBorder="1" applyAlignment="1">
      <alignment horizontal="center" vertical="center" textRotation="255" wrapText="1"/>
    </xf>
    <xf numFmtId="0" fontId="3" fillId="33" borderId="89" xfId="0" applyFont="1" applyFill="1" applyBorder="1" applyAlignment="1">
      <alignment horizontal="center" vertical="center" textRotation="255" wrapText="1"/>
    </xf>
    <xf numFmtId="3" fontId="4" fillId="33" borderId="0" xfId="55" applyNumberFormat="1" applyFont="1" applyFill="1" applyBorder="1" applyAlignment="1">
      <alignment vertical="center"/>
      <protection/>
    </xf>
    <xf numFmtId="3" fontId="4" fillId="33" borderId="90" xfId="55" applyNumberFormat="1" applyFont="1" applyFill="1" applyBorder="1" applyAlignment="1">
      <alignment vertical="center"/>
      <protection/>
    </xf>
    <xf numFmtId="0" fontId="73" fillId="33" borderId="69" xfId="46" applyFill="1" applyBorder="1" applyAlignment="1">
      <alignment horizontal="left" vertical="top"/>
    </xf>
    <xf numFmtId="0" fontId="102" fillId="33" borderId="70" xfId="46" applyFont="1" applyFill="1" applyBorder="1" applyAlignment="1">
      <alignment horizontal="left" vertical="top"/>
    </xf>
    <xf numFmtId="0" fontId="102" fillId="33" borderId="71" xfId="46" applyFont="1" applyFill="1" applyBorder="1" applyAlignment="1">
      <alignment horizontal="left" vertical="top"/>
    </xf>
    <xf numFmtId="0" fontId="17" fillId="39" borderId="91" xfId="0" applyFont="1" applyFill="1" applyBorder="1" applyAlignment="1">
      <alignment horizontal="center" vertical="center" wrapText="1"/>
    </xf>
    <xf numFmtId="0" fontId="17" fillId="39" borderId="92" xfId="0" applyFont="1" applyFill="1" applyBorder="1" applyAlignment="1">
      <alignment horizontal="center" vertical="center" wrapText="1"/>
    </xf>
    <xf numFmtId="0" fontId="17" fillId="39" borderId="93" xfId="0" applyFont="1" applyFill="1" applyBorder="1" applyAlignment="1">
      <alignment horizontal="center" vertical="center" wrapText="1"/>
    </xf>
    <xf numFmtId="0" fontId="18" fillId="39" borderId="91" xfId="0" applyFont="1" applyFill="1" applyBorder="1" applyAlignment="1">
      <alignment horizontal="center" vertical="center" wrapText="1"/>
    </xf>
    <xf numFmtId="0" fontId="18" fillId="39" borderId="92" xfId="0" applyFont="1" applyFill="1" applyBorder="1" applyAlignment="1">
      <alignment horizontal="center" vertical="center" wrapText="1"/>
    </xf>
    <xf numFmtId="0" fontId="18" fillId="39" borderId="93" xfId="0" applyFont="1" applyFill="1" applyBorder="1" applyAlignment="1">
      <alignment horizontal="center" vertical="center" wrapText="1"/>
    </xf>
    <xf numFmtId="0" fontId="86" fillId="34" borderId="0" xfId="55" applyFont="1" applyFill="1" applyAlignment="1">
      <alignment horizontal="center" vertical="center"/>
      <protection/>
    </xf>
    <xf numFmtId="3" fontId="4" fillId="33" borderId="0" xfId="55" applyNumberFormat="1" applyFont="1" applyFill="1" applyBorder="1" applyAlignment="1">
      <alignment horizontal="left" vertical="center"/>
      <protection/>
    </xf>
    <xf numFmtId="0" fontId="14" fillId="39" borderId="91" xfId="55" applyFont="1" applyFill="1" applyBorder="1" applyAlignment="1">
      <alignment horizontal="center" vertical="center"/>
      <protection/>
    </xf>
    <xf numFmtId="0" fontId="14" fillId="39" borderId="92" xfId="55" applyFont="1" applyFill="1" applyBorder="1" applyAlignment="1">
      <alignment horizontal="center" vertical="center"/>
      <protection/>
    </xf>
    <xf numFmtId="0" fontId="14" fillId="39" borderId="93" xfId="55" applyFont="1" applyFill="1" applyBorder="1" applyAlignment="1">
      <alignment horizontal="center" vertical="center"/>
      <protection/>
    </xf>
    <xf numFmtId="0" fontId="86" fillId="34" borderId="0" xfId="55" applyFont="1" applyFill="1" applyAlignment="1">
      <alignment horizontal="left" vertical="center"/>
      <protection/>
    </xf>
    <xf numFmtId="0" fontId="14" fillId="33" borderId="94" xfId="0" applyFont="1" applyFill="1" applyBorder="1" applyAlignment="1">
      <alignment horizontal="left" vertical="center"/>
    </xf>
    <xf numFmtId="0" fontId="14" fillId="33" borderId="95" xfId="0" applyFont="1" applyFill="1" applyBorder="1" applyAlignment="1">
      <alignment horizontal="left" vertical="center"/>
    </xf>
    <xf numFmtId="0" fontId="15" fillId="33" borderId="66" xfId="0" applyFont="1" applyFill="1" applyBorder="1" applyAlignment="1">
      <alignment horizontal="right" vertical="center"/>
    </xf>
    <xf numFmtId="0" fontId="15" fillId="33" borderId="67" xfId="0" applyFont="1" applyFill="1" applyBorder="1" applyAlignment="1">
      <alignment horizontal="right" vertical="center"/>
    </xf>
    <xf numFmtId="0" fontId="5" fillId="33" borderId="94" xfId="0" applyFont="1" applyFill="1" applyBorder="1" applyAlignment="1">
      <alignment horizontal="left" vertical="center" wrapText="1"/>
    </xf>
    <xf numFmtId="0" fontId="5" fillId="33" borderId="96" xfId="0" applyFont="1" applyFill="1" applyBorder="1" applyAlignment="1">
      <alignment horizontal="left" vertical="center" wrapText="1"/>
    </xf>
    <xf numFmtId="0" fontId="5" fillId="33" borderId="95" xfId="0" applyFont="1" applyFill="1" applyBorder="1" applyAlignment="1">
      <alignment horizontal="left" vertical="center" wrapText="1"/>
    </xf>
    <xf numFmtId="0" fontId="73" fillId="33" borderId="66" xfId="46" applyFill="1" applyBorder="1" applyAlignment="1">
      <alignment horizontal="left" vertical="center"/>
    </xf>
    <xf numFmtId="0" fontId="102" fillId="33" borderId="68" xfId="46" applyFont="1" applyFill="1" applyBorder="1" applyAlignment="1">
      <alignment horizontal="left" vertical="center"/>
    </xf>
    <xf numFmtId="0" fontId="102" fillId="33" borderId="67" xfId="46" applyFont="1" applyFill="1" applyBorder="1" applyAlignment="1">
      <alignment horizontal="left" vertical="center"/>
    </xf>
    <xf numFmtId="0" fontId="9" fillId="33" borderId="97" xfId="0" applyFont="1" applyFill="1" applyBorder="1" applyAlignment="1">
      <alignment horizontal="center" vertical="center" textRotation="255"/>
    </xf>
    <xf numFmtId="0" fontId="9" fillId="33" borderId="98" xfId="0" applyFont="1" applyFill="1" applyBorder="1" applyAlignment="1">
      <alignment horizontal="center" vertical="center" textRotation="255"/>
    </xf>
    <xf numFmtId="0" fontId="9" fillId="33" borderId="99" xfId="0" applyFont="1" applyFill="1" applyBorder="1" applyAlignment="1">
      <alignment horizontal="center" vertical="center" textRotation="255"/>
    </xf>
    <xf numFmtId="0" fontId="9" fillId="33" borderId="100" xfId="0" applyFont="1" applyFill="1" applyBorder="1" applyAlignment="1">
      <alignment horizontal="center" vertical="center" textRotation="255"/>
    </xf>
    <xf numFmtId="0" fontId="9" fillId="33" borderId="101" xfId="0" applyFont="1" applyFill="1" applyBorder="1" applyAlignment="1">
      <alignment horizontal="center" vertical="center" textRotation="255"/>
    </xf>
    <xf numFmtId="0" fontId="14" fillId="33" borderId="94" xfId="0" applyFont="1" applyFill="1" applyBorder="1" applyAlignment="1">
      <alignment horizontal="left"/>
    </xf>
    <xf numFmtId="0" fontId="14" fillId="33" borderId="95" xfId="0" applyFont="1" applyFill="1" applyBorder="1" applyAlignment="1">
      <alignment horizontal="left"/>
    </xf>
    <xf numFmtId="0" fontId="14" fillId="33" borderId="91" xfId="0" applyFont="1" applyFill="1" applyBorder="1" applyAlignment="1">
      <alignment horizontal="left" vertical="center"/>
    </xf>
    <xf numFmtId="0" fontId="14" fillId="33" borderId="93" xfId="0" applyFont="1" applyFill="1" applyBorder="1" applyAlignment="1">
      <alignment horizontal="left" vertical="center"/>
    </xf>
    <xf numFmtId="0" fontId="5" fillId="33" borderId="102" xfId="0" applyFont="1" applyFill="1" applyBorder="1" applyAlignment="1">
      <alignment horizontal="left" vertical="center" wrapText="1"/>
    </xf>
    <xf numFmtId="0" fontId="5" fillId="33" borderId="103" xfId="0" applyFont="1" applyFill="1" applyBorder="1" applyAlignment="1">
      <alignment horizontal="left" vertical="center" wrapText="1"/>
    </xf>
    <xf numFmtId="0" fontId="5" fillId="33" borderId="104" xfId="0" applyFont="1" applyFill="1" applyBorder="1" applyAlignment="1">
      <alignment horizontal="left" vertical="center" wrapText="1"/>
    </xf>
    <xf numFmtId="0" fontId="5" fillId="33" borderId="105" xfId="0" applyFont="1" applyFill="1" applyBorder="1" applyAlignment="1">
      <alignment horizontal="left" vertical="center" wrapText="1"/>
    </xf>
    <xf numFmtId="0" fontId="5" fillId="33" borderId="106" xfId="0" applyFont="1" applyFill="1" applyBorder="1" applyAlignment="1">
      <alignment horizontal="left" vertical="center" wrapText="1"/>
    </xf>
    <xf numFmtId="0" fontId="5" fillId="33" borderId="107" xfId="0" applyFont="1" applyFill="1" applyBorder="1" applyAlignment="1">
      <alignment horizontal="left" vertical="center" wrapText="1"/>
    </xf>
    <xf numFmtId="0" fontId="5" fillId="33" borderId="102" xfId="0" applyFont="1" applyFill="1" applyBorder="1" applyAlignment="1">
      <alignment horizontal="left"/>
    </xf>
    <xf numFmtId="0" fontId="5" fillId="33" borderId="103" xfId="0" applyFont="1" applyFill="1" applyBorder="1" applyAlignment="1">
      <alignment horizontal="left"/>
    </xf>
    <xf numFmtId="0" fontId="5" fillId="33" borderId="104" xfId="0" applyFont="1" applyFill="1" applyBorder="1" applyAlignment="1">
      <alignment horizontal="left"/>
    </xf>
    <xf numFmtId="0" fontId="73" fillId="33" borderId="66" xfId="46" applyFill="1" applyBorder="1" applyAlignment="1">
      <alignment horizontal="left" vertical="center" wrapText="1"/>
    </xf>
    <xf numFmtId="0" fontId="102" fillId="33" borderId="68" xfId="46" applyFont="1" applyFill="1" applyBorder="1" applyAlignment="1">
      <alignment horizontal="left" vertical="center" wrapText="1"/>
    </xf>
    <xf numFmtId="0" fontId="102" fillId="33" borderId="67" xfId="46" applyFont="1" applyFill="1" applyBorder="1" applyAlignment="1">
      <alignment horizontal="left" vertical="center" wrapText="1"/>
    </xf>
    <xf numFmtId="0" fontId="3" fillId="33" borderId="108" xfId="0" applyFont="1" applyFill="1" applyBorder="1" applyAlignment="1">
      <alignment horizontal="center" vertical="center" textRotation="255"/>
    </xf>
    <xf numFmtId="0" fontId="3" fillId="33" borderId="108" xfId="0" applyFont="1" applyFill="1" applyBorder="1" applyAlignment="1">
      <alignment horizontal="center" vertical="center" textRotation="255" wrapText="1"/>
    </xf>
    <xf numFmtId="0" fontId="3" fillId="33" borderId="89" xfId="0" applyFont="1" applyFill="1" applyBorder="1" applyAlignment="1">
      <alignment horizontal="center" vertical="center" textRotation="255"/>
    </xf>
    <xf numFmtId="0" fontId="5" fillId="33" borderId="102" xfId="0" applyFont="1" applyFill="1" applyBorder="1" applyAlignment="1">
      <alignment horizontal="left" vertical="top" wrapText="1"/>
    </xf>
    <xf numFmtId="0" fontId="5" fillId="33" borderId="103" xfId="0" applyFont="1" applyFill="1" applyBorder="1" applyAlignment="1">
      <alignment horizontal="left" vertical="top" wrapText="1"/>
    </xf>
    <xf numFmtId="0" fontId="5" fillId="33" borderId="104" xfId="0" applyFont="1" applyFill="1" applyBorder="1" applyAlignment="1">
      <alignment horizontal="left" vertical="top" wrapText="1"/>
    </xf>
    <xf numFmtId="0" fontId="3" fillId="33" borderId="109" xfId="0" applyFont="1" applyFill="1" applyBorder="1" applyAlignment="1">
      <alignment horizontal="center" vertical="center" textRotation="255"/>
    </xf>
    <xf numFmtId="0" fontId="3" fillId="33" borderId="110" xfId="0" applyFont="1" applyFill="1" applyBorder="1" applyAlignment="1">
      <alignment horizontal="center" vertical="center" textRotation="255"/>
    </xf>
    <xf numFmtId="0" fontId="15" fillId="33" borderId="68" xfId="0" applyFont="1" applyFill="1" applyBorder="1" applyAlignment="1">
      <alignment horizontal="right" vertical="center"/>
    </xf>
    <xf numFmtId="0" fontId="5" fillId="33" borderId="96" xfId="0" applyFont="1" applyFill="1" applyBorder="1" applyAlignment="1">
      <alignment horizontal="left" vertical="center"/>
    </xf>
    <xf numFmtId="0" fontId="5" fillId="33" borderId="95" xfId="0" applyFont="1" applyFill="1" applyBorder="1" applyAlignment="1">
      <alignment horizontal="left" vertical="center"/>
    </xf>
    <xf numFmtId="0" fontId="3" fillId="33" borderId="111" xfId="0" applyFont="1" applyFill="1" applyBorder="1" applyAlignment="1">
      <alignment horizontal="center" vertical="center" textRotation="255"/>
    </xf>
    <xf numFmtId="0" fontId="3" fillId="33" borderId="112" xfId="0" applyFont="1" applyFill="1" applyBorder="1" applyAlignment="1">
      <alignment horizontal="center" vertical="center" textRotation="255"/>
    </xf>
    <xf numFmtId="0" fontId="3" fillId="33" borderId="113" xfId="0" applyFont="1" applyFill="1" applyBorder="1" applyAlignment="1">
      <alignment horizontal="center" vertical="center" textRotation="255"/>
    </xf>
    <xf numFmtId="0" fontId="3" fillId="33" borderId="114" xfId="0" applyFont="1" applyFill="1" applyBorder="1" applyAlignment="1">
      <alignment horizontal="center" vertical="center" textRotation="255"/>
    </xf>
    <xf numFmtId="0" fontId="3" fillId="33" borderId="115" xfId="0" applyFont="1" applyFill="1" applyBorder="1" applyAlignment="1">
      <alignment horizontal="center" vertical="center" textRotation="255"/>
    </xf>
    <xf numFmtId="0" fontId="3" fillId="33" borderId="116" xfId="0" applyFont="1" applyFill="1" applyBorder="1" applyAlignment="1">
      <alignment horizontal="center" vertical="center" textRotation="255"/>
    </xf>
    <xf numFmtId="0" fontId="3" fillId="33" borderId="99" xfId="0" applyFont="1" applyFill="1" applyBorder="1" applyAlignment="1">
      <alignment horizontal="center" vertical="center" textRotation="255"/>
    </xf>
    <xf numFmtId="0" fontId="3" fillId="33" borderId="100" xfId="0" applyFont="1" applyFill="1" applyBorder="1" applyAlignment="1">
      <alignment horizontal="center" vertical="center" textRotation="255"/>
    </xf>
    <xf numFmtId="0" fontId="3" fillId="33" borderId="101" xfId="0" applyFont="1" applyFill="1" applyBorder="1" applyAlignment="1">
      <alignment horizontal="center" vertical="center" textRotation="255"/>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Euro 2" xfId="44"/>
    <cellStyle name="Insatisfaisant" xfId="45"/>
    <cellStyle name="Hyperlink" xfId="46"/>
    <cellStyle name="Followed Hyperlink" xfId="47"/>
    <cellStyle name="Comma" xfId="48"/>
    <cellStyle name="Comma [0]" xfId="49"/>
    <cellStyle name="Milliers 2" xfId="50"/>
    <cellStyle name="Milliers 3" xfId="51"/>
    <cellStyle name="Currency" xfId="52"/>
    <cellStyle name="Currency [0]" xfId="53"/>
    <cellStyle name="Neutre" xfId="54"/>
    <cellStyle name="Normal 2" xfId="55"/>
    <cellStyle name="Note" xfId="56"/>
    <cellStyle name="Percent" xfId="57"/>
    <cellStyle name="Pourcentage 2" xfId="58"/>
    <cellStyle name="Pourcentage 3"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9525</xdr:rowOff>
    </xdr:from>
    <xdr:to>
      <xdr:col>2</xdr:col>
      <xdr:colOff>1543050</xdr:colOff>
      <xdr:row>1</xdr:row>
      <xdr:rowOff>19050</xdr:rowOff>
    </xdr:to>
    <xdr:pic>
      <xdr:nvPicPr>
        <xdr:cNvPr id="1" name="Image 2"/>
        <xdr:cNvPicPr preferRelativeResize="1">
          <a:picLocks noChangeAspect="1"/>
        </xdr:cNvPicPr>
      </xdr:nvPicPr>
      <xdr:blipFill>
        <a:blip r:embed="rId1"/>
        <a:stretch>
          <a:fillRect/>
        </a:stretch>
      </xdr:blipFill>
      <xdr:spPr>
        <a:xfrm>
          <a:off x="371475" y="9525"/>
          <a:ext cx="1524000"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3"/>
        <xdr:cNvPicPr preferRelativeResize="1">
          <a:picLocks noChangeAspect="1"/>
        </xdr:cNvPicPr>
      </xdr:nvPicPr>
      <xdr:blipFill>
        <a:blip r:embed="rId1"/>
        <a:stretch>
          <a:fillRect/>
        </a:stretch>
      </xdr:blipFill>
      <xdr:spPr>
        <a:xfrm>
          <a:off x="23421975" y="0"/>
          <a:ext cx="1514475"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1524000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24000"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2736175" y="0"/>
          <a:ext cx="15144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1524000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24000"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2860000" y="0"/>
          <a:ext cx="151447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762000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24000"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2860000" y="0"/>
          <a:ext cx="151447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476250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14475"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3002875" y="0"/>
          <a:ext cx="1514475"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476250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14475"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3002875" y="0"/>
          <a:ext cx="151447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762000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24000"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2860000" y="0"/>
          <a:ext cx="1514475"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1524000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24000"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2898100" y="0"/>
          <a:ext cx="1514475" cy="657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1524000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24000"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2898100" y="0"/>
          <a:ext cx="1514475" cy="657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1524000</xdr:colOff>
      <xdr:row>1</xdr:row>
      <xdr:rowOff>9525</xdr:rowOff>
    </xdr:to>
    <xdr:pic>
      <xdr:nvPicPr>
        <xdr:cNvPr id="1" name="Image 1"/>
        <xdr:cNvPicPr preferRelativeResize="1">
          <a:picLocks noChangeAspect="1"/>
        </xdr:cNvPicPr>
      </xdr:nvPicPr>
      <xdr:blipFill>
        <a:blip r:embed="rId1"/>
        <a:stretch>
          <a:fillRect/>
        </a:stretch>
      </xdr:blipFill>
      <xdr:spPr>
        <a:xfrm>
          <a:off x="352425" y="0"/>
          <a:ext cx="1524000" cy="657225"/>
        </a:xfrm>
        <a:prstGeom prst="rect">
          <a:avLst/>
        </a:prstGeom>
        <a:noFill/>
        <a:ln w="9525" cmpd="sng">
          <a:noFill/>
        </a:ln>
      </xdr:spPr>
    </xdr:pic>
    <xdr:clientData/>
  </xdr:twoCellAnchor>
  <xdr:twoCellAnchor editAs="oneCell">
    <xdr:from>
      <xdr:col>28</xdr:col>
      <xdr:colOff>0</xdr:colOff>
      <xdr:row>0</xdr:row>
      <xdr:rowOff>0</xdr:rowOff>
    </xdr:from>
    <xdr:to>
      <xdr:col>29</xdr:col>
      <xdr:colOff>752475</xdr:colOff>
      <xdr:row>1</xdr:row>
      <xdr:rowOff>9525</xdr:rowOff>
    </xdr:to>
    <xdr:pic>
      <xdr:nvPicPr>
        <xdr:cNvPr id="2" name="Image 2"/>
        <xdr:cNvPicPr preferRelativeResize="1">
          <a:picLocks noChangeAspect="1"/>
        </xdr:cNvPicPr>
      </xdr:nvPicPr>
      <xdr:blipFill>
        <a:blip r:embed="rId1"/>
        <a:stretch>
          <a:fillRect/>
        </a:stretch>
      </xdr:blipFill>
      <xdr:spPr>
        <a:xfrm>
          <a:off x="22736175" y="0"/>
          <a:ext cx="15144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fic1.r12.an.cnav\SHARED\DSPR\PSN\LABELLISATION%20DES%20S&#201;RIES%20STATISTIQUES\FLUX\Champ%20global\Donn&#233;es%20EJ%202021%20-%20Fin%20D&#233;cembre%202022\S&#233;ries%20FLUX%20&#224;%20compter%20de%202003%20-%202021%20CG%20-%20Fin%20D&#233;cembre%202022%20-%20V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P"/>
      <sheetName val="DD"/>
      <sheetName val="Méthodologie"/>
      <sheetName val="Nouveaux retraités D. Direct "/>
      <sheetName val="Âges moyens de départ D. direct"/>
      <sheetName val="Montants moyens D. direct"/>
      <sheetName val="Nouveaux retraités D. dérivé"/>
      <sheetName val="Âges moyens de départ D. dérivé"/>
      <sheetName val="Montants moyens D. dérivé"/>
      <sheetName val="Durée moyenne d'assurance"/>
      <sheetName val="Minimum contributif"/>
      <sheetName val="Décote"/>
      <sheetName val="Surco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tatistiques-recherches.cnav.fr/recueil-statistique-2022.html" TargetMode="External" /><Relationship Id="rId2" Type="http://schemas.openxmlformats.org/officeDocument/2006/relationships/hyperlink" Target="https://www.statistiques-recherche.lassuranceretraite.fr/recueil-statistique-edition-2023/"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legislation.lassuranceretraite.fr/#/expose?file_leaf_ref=retraite_personnelle_montant_montant_ex.aspx"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campus.n18.an.cnav/Articles/retraite_personnelle_calcul_montant_surcote_acc.aspx" TargetMode="External" /><Relationship Id="rId2" Type="http://schemas.openxmlformats.org/officeDocument/2006/relationships/hyperlink" Target="https://legislation.lassuranceretraite.fr/#/expose?file_leaf_ref=retraite_personnelle_surcote_surcote_ex.aspx" TargetMode="Externa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legislation.lassuranceretraite.fr/#/portail?menuId=1e4f6717-1115-4a9e-a07c-8460e27b4eaf" TargetMode="External" /><Relationship Id="rId2" Type="http://schemas.openxmlformats.org/officeDocument/2006/relationships/hyperlink" Target="https://legislation.lassuranceretraite.fr/#/portail?menuId=6145fb4c-1724-419c-9115-cffe62159464" TargetMode="External" /><Relationship Id="rId3" Type="http://schemas.openxmlformats.org/officeDocument/2006/relationships/hyperlink" Target="https://legislation.lassuranceretraite.fr/#/portail?menuId=c9c86875-4fcf-47cd-8875-d3c64d74af5b" TargetMode="External" /><Relationship Id="rId4" Type="http://schemas.openxmlformats.org/officeDocument/2006/relationships/hyperlink" Target="https://legislation.lassuranceretraite.fr/#/portail?menuId=0aa51283-9e4b-4714-a454-8ae313def6f2" TargetMode="External" /><Relationship Id="rId5" Type="http://schemas.openxmlformats.org/officeDocument/2006/relationships/hyperlink" Target="https://legislation.lassuranceretraite.fr/#/expose?file_leaf_ref=allocation_avant_retraite_ata_ex.aspx" TargetMode="External" /><Relationship Id="rId6" Type="http://schemas.openxmlformats.org/officeDocument/2006/relationships/hyperlink" Target="https://legislation.lassuranceretraite.fr/#/portail?menuId=eefc515b-4f33-4c63-87d1-1d4437af3592" TargetMode="Externa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legislation.lassuranceretraite.fr/#/portail?menuId=1e4f6717-1115-4a9e-a07c-8460e27b4eaf"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legislation.lassuranceretraite.fr/#/portail?menuId=1c16c24d-2f17-4b8a-9551-52d6746cbb3a"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legislation.lassuranceretraite.fr/#/portail?menuId=1c16c24d-2f17-4b8a-9551-52d6746cbb3a"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legislation.lassuranceretraite.fr/#/portail?menuId=1e4f6717-1115-4a9e-a07c-8460e27b4eaf"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legislation.lassuranceretraite.fr/#/expose?file_leaf_ref=retraite_personnelle_minimum_contributif_minimum_contributif_depuis_2012_ex.aspx"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showGridLines="0" tabSelected="1" zoomScalePageLayoutView="0" workbookViewId="0" topLeftCell="A1">
      <selection activeCell="A1" sqref="A1:G1"/>
    </sheetView>
  </sheetViews>
  <sheetFormatPr defaultColWidth="11.421875" defaultRowHeight="15"/>
  <cols>
    <col min="1" max="1" width="22.28125" style="0" customWidth="1"/>
    <col min="2" max="2" width="18.57421875" style="0" customWidth="1"/>
    <col min="3" max="6" width="14.7109375" style="0" customWidth="1"/>
    <col min="7" max="7" width="15.421875" style="0" customWidth="1"/>
    <col min="8" max="8" width="16.00390625" style="0" customWidth="1"/>
    <col min="9" max="9" width="15.7109375" style="0" customWidth="1"/>
  </cols>
  <sheetData>
    <row r="1" spans="1:8" ht="42" customHeight="1">
      <c r="A1" s="290" t="s">
        <v>94</v>
      </c>
      <c r="B1" s="290"/>
      <c r="C1" s="290"/>
      <c r="D1" s="290"/>
      <c r="E1" s="290"/>
      <c r="F1" s="290"/>
      <c r="G1" s="290"/>
      <c r="H1" s="162"/>
    </row>
    <row r="2" spans="1:8" s="253" customFormat="1" ht="42" customHeight="1">
      <c r="A2" s="249" t="s">
        <v>107</v>
      </c>
      <c r="B2" s="210"/>
      <c r="C2" s="210"/>
      <c r="D2" s="210"/>
      <c r="E2" s="210"/>
      <c r="F2" s="210"/>
      <c r="G2" s="210"/>
      <c r="H2" s="252"/>
    </row>
    <row r="3" spans="1:9" ht="44.25" customHeight="1">
      <c r="A3" s="287" t="s">
        <v>106</v>
      </c>
      <c r="B3" s="287"/>
      <c r="C3" s="287"/>
      <c r="D3" s="287"/>
      <c r="E3" s="287"/>
      <c r="F3" s="287"/>
      <c r="G3" s="287"/>
      <c r="H3" s="287"/>
      <c r="I3" s="287"/>
    </row>
    <row r="4" spans="1:9" ht="11.25" customHeight="1">
      <c r="A4" s="287"/>
      <c r="B4" s="287"/>
      <c r="C4" s="287"/>
      <c r="D4" s="287"/>
      <c r="E4" s="287"/>
      <c r="F4" s="287"/>
      <c r="G4" s="287"/>
      <c r="H4" s="287"/>
      <c r="I4" s="287"/>
    </row>
    <row r="5" spans="1:9" ht="93" customHeight="1">
      <c r="A5" s="287" t="s">
        <v>105</v>
      </c>
      <c r="B5" s="287"/>
      <c r="C5" s="287"/>
      <c r="D5" s="287"/>
      <c r="E5" s="287"/>
      <c r="F5" s="287"/>
      <c r="G5" s="287"/>
      <c r="H5" s="287"/>
      <c r="I5" s="287"/>
    </row>
    <row r="6" spans="1:8" s="253" customFormat="1" ht="24.75" customHeight="1">
      <c r="A6" s="255" t="s">
        <v>101</v>
      </c>
      <c r="B6" s="210"/>
      <c r="C6" s="210"/>
      <c r="D6" s="210"/>
      <c r="E6" s="210"/>
      <c r="F6" s="210"/>
      <c r="G6" s="210"/>
      <c r="H6" s="252"/>
    </row>
    <row r="7" spans="1:9" ht="47.25" customHeight="1">
      <c r="A7" s="287" t="s">
        <v>93</v>
      </c>
      <c r="B7" s="287"/>
      <c r="C7" s="287"/>
      <c r="D7" s="287"/>
      <c r="E7" s="287"/>
      <c r="F7" s="287"/>
      <c r="G7" s="287"/>
      <c r="H7" s="287"/>
      <c r="I7" s="287"/>
    </row>
    <row r="8" spans="1:7" ht="25.5" customHeight="1">
      <c r="A8" s="250" t="s">
        <v>69</v>
      </c>
      <c r="B8" s="250"/>
      <c r="C8" s="250"/>
      <c r="D8" s="250"/>
      <c r="E8" s="250"/>
      <c r="F8" s="250"/>
      <c r="G8" s="250"/>
    </row>
    <row r="9" spans="1:9" ht="15.75" customHeight="1">
      <c r="A9" s="287" t="s">
        <v>109</v>
      </c>
      <c r="B9" s="287"/>
      <c r="C9" s="287"/>
      <c r="D9" s="287"/>
      <c r="E9" s="287"/>
      <c r="F9" s="287"/>
      <c r="G9" s="287"/>
      <c r="H9" s="287"/>
      <c r="I9" s="287"/>
    </row>
    <row r="10" spans="1:9" ht="33" customHeight="1">
      <c r="A10" s="287" t="s">
        <v>110</v>
      </c>
      <c r="B10" s="287"/>
      <c r="C10" s="287"/>
      <c r="D10" s="287"/>
      <c r="E10" s="287"/>
      <c r="F10" s="287"/>
      <c r="G10" s="287"/>
      <c r="H10" s="287"/>
      <c r="I10" s="287"/>
    </row>
    <row r="11" spans="1:9" ht="31.5" customHeight="1">
      <c r="A11" s="287" t="s">
        <v>111</v>
      </c>
      <c r="B11" s="287"/>
      <c r="C11" s="287"/>
      <c r="D11" s="287"/>
      <c r="E11" s="287"/>
      <c r="F11" s="287"/>
      <c r="G11" s="287"/>
      <c r="H11" s="287"/>
      <c r="I11" s="287"/>
    </row>
    <row r="12" spans="1:9" ht="30.75" customHeight="1">
      <c r="A12" s="287" t="s">
        <v>112</v>
      </c>
      <c r="B12" s="287"/>
      <c r="C12" s="287"/>
      <c r="D12" s="287"/>
      <c r="E12" s="287"/>
      <c r="F12" s="287"/>
      <c r="G12" s="287"/>
      <c r="H12" s="287"/>
      <c r="I12" s="287"/>
    </row>
    <row r="13" spans="1:7" ht="32.25" customHeight="1">
      <c r="A13" s="287" t="s">
        <v>103</v>
      </c>
      <c r="B13" s="287"/>
      <c r="C13" s="287"/>
      <c r="D13" s="287"/>
      <c r="E13" s="287"/>
      <c r="F13" s="287"/>
      <c r="G13" s="287"/>
    </row>
    <row r="14" spans="1:7" ht="18" customHeight="1">
      <c r="A14" s="209"/>
      <c r="B14" s="209"/>
      <c r="C14" s="209"/>
      <c r="D14" s="209"/>
      <c r="E14" s="209"/>
      <c r="F14" s="209"/>
      <c r="G14" s="209"/>
    </row>
    <row r="15" spans="1:9" ht="37.5" customHeight="1">
      <c r="A15" s="278" t="s">
        <v>113</v>
      </c>
      <c r="B15" s="278"/>
      <c r="C15" s="278"/>
      <c r="D15" s="278"/>
      <c r="E15" s="278"/>
      <c r="F15" s="278"/>
      <c r="G15" s="278"/>
      <c r="H15" s="278"/>
      <c r="I15" s="278"/>
    </row>
    <row r="16" spans="1:9" ht="37.5" customHeight="1">
      <c r="A16" s="258"/>
      <c r="B16" s="279" t="s">
        <v>119</v>
      </c>
      <c r="C16" s="280"/>
      <c r="D16" s="280"/>
      <c r="E16" s="280"/>
      <c r="F16" s="281"/>
      <c r="G16" s="282" t="s">
        <v>120</v>
      </c>
      <c r="H16" s="283"/>
      <c r="I16" s="284"/>
    </row>
    <row r="17" spans="1:9" ht="59.25" customHeight="1">
      <c r="A17" s="259"/>
      <c r="B17" s="260" t="s">
        <v>73</v>
      </c>
      <c r="C17" s="261" t="s">
        <v>79</v>
      </c>
      <c r="D17" s="261" t="s">
        <v>91</v>
      </c>
      <c r="E17" s="261" t="s">
        <v>116</v>
      </c>
      <c r="F17" s="260" t="s">
        <v>95</v>
      </c>
      <c r="G17" s="262" t="s">
        <v>114</v>
      </c>
      <c r="H17" s="262" t="s">
        <v>115</v>
      </c>
      <c r="I17" s="262" t="s">
        <v>96</v>
      </c>
    </row>
    <row r="18" spans="1:12" ht="18" customHeight="1">
      <c r="A18" s="285" t="s">
        <v>0</v>
      </c>
      <c r="B18" s="285">
        <v>2022</v>
      </c>
      <c r="C18" s="263">
        <v>110912</v>
      </c>
      <c r="D18" s="263">
        <v>559329</v>
      </c>
      <c r="E18" s="263">
        <v>38209</v>
      </c>
      <c r="F18" s="264">
        <f>SUM(C18:E18)</f>
        <v>708450</v>
      </c>
      <c r="G18" s="263">
        <v>702797</v>
      </c>
      <c r="H18" s="263">
        <v>5653</v>
      </c>
      <c r="I18" s="265">
        <f>H18/F18</f>
        <v>0.007979391629613947</v>
      </c>
      <c r="K18" s="275"/>
      <c r="L18" s="275"/>
    </row>
    <row r="19" spans="1:12" ht="18" customHeight="1">
      <c r="A19" s="286"/>
      <c r="B19" s="286"/>
      <c r="C19" s="266">
        <f>C18/$F18</f>
        <v>0.15655586138753616</v>
      </c>
      <c r="D19" s="266">
        <f>D18/$F18</f>
        <v>0.7895109040863858</v>
      </c>
      <c r="E19" s="266">
        <f>E18/$F18</f>
        <v>0.05393323452607806</v>
      </c>
      <c r="F19" s="266">
        <f>F18/$F18</f>
        <v>1</v>
      </c>
      <c r="G19" s="266"/>
      <c r="H19" s="266"/>
      <c r="I19" s="267"/>
      <c r="L19" s="275"/>
    </row>
    <row r="20" spans="1:11" ht="18" customHeight="1">
      <c r="A20" s="291" t="s">
        <v>70</v>
      </c>
      <c r="B20" s="285">
        <v>2022</v>
      </c>
      <c r="C20" s="263">
        <v>216</v>
      </c>
      <c r="D20" s="263">
        <v>105546</v>
      </c>
      <c r="E20" s="263">
        <v>64024</v>
      </c>
      <c r="F20" s="263">
        <f>SUM(C20:E20)</f>
        <v>169786</v>
      </c>
      <c r="G20" s="263">
        <v>154583</v>
      </c>
      <c r="H20" s="263">
        <v>15203</v>
      </c>
      <c r="I20" s="265">
        <f>H20/F20</f>
        <v>0.0895421295041994</v>
      </c>
      <c r="K20" s="275"/>
    </row>
    <row r="21" spans="1:9" ht="18" customHeight="1">
      <c r="A21" s="292"/>
      <c r="B21" s="286"/>
      <c r="C21" s="268">
        <f>C20/$F20</f>
        <v>0.0012721896976193561</v>
      </c>
      <c r="D21" s="268">
        <f>D20/$F20</f>
        <v>0.6216413603006137</v>
      </c>
      <c r="E21" s="268">
        <f>E20/$F20</f>
        <v>0.37708645000176694</v>
      </c>
      <c r="F21" s="268">
        <f>F20/$F20</f>
        <v>1</v>
      </c>
      <c r="G21" s="268"/>
      <c r="H21" s="268"/>
      <c r="I21" s="267"/>
    </row>
    <row r="22" spans="1:9" ht="12.75" customHeight="1">
      <c r="A22" s="207" t="s">
        <v>84</v>
      </c>
      <c r="B22" s="269"/>
      <c r="C22" s="269"/>
      <c r="D22" s="269"/>
      <c r="E22" s="269"/>
      <c r="F22" s="269"/>
      <c r="G22" s="269"/>
      <c r="H22" s="270"/>
      <c r="I22" s="270"/>
    </row>
    <row r="23" spans="1:9" ht="12.75" customHeight="1">
      <c r="A23" s="207"/>
      <c r="B23" s="269"/>
      <c r="C23" s="269"/>
      <c r="D23" s="269"/>
      <c r="E23" s="269"/>
      <c r="F23" s="269"/>
      <c r="G23" s="269"/>
      <c r="H23" s="270"/>
      <c r="I23" s="270"/>
    </row>
    <row r="24" spans="1:9" ht="32.25" customHeight="1">
      <c r="A24" s="276" t="s">
        <v>117</v>
      </c>
      <c r="B24" s="276"/>
      <c r="C24" s="276"/>
      <c r="D24" s="276"/>
      <c r="E24" s="276"/>
      <c r="F24" s="276"/>
      <c r="G24" s="276"/>
      <c r="H24" s="276"/>
      <c r="I24" s="276"/>
    </row>
    <row r="25" spans="1:9" ht="21" customHeight="1">
      <c r="A25" s="256"/>
      <c r="B25" s="256"/>
      <c r="C25" s="256"/>
      <c r="D25" s="256"/>
      <c r="E25" s="256"/>
      <c r="F25" s="256"/>
      <c r="G25" s="256"/>
      <c r="H25" s="256"/>
      <c r="I25" s="256"/>
    </row>
    <row r="26" spans="1:9" s="253" customFormat="1" ht="39" customHeight="1">
      <c r="A26" s="271" t="s">
        <v>97</v>
      </c>
      <c r="B26" s="272"/>
      <c r="C26" s="272"/>
      <c r="D26" s="272"/>
      <c r="E26" s="272"/>
      <c r="F26" s="272"/>
      <c r="G26" s="272"/>
      <c r="H26" s="273"/>
      <c r="I26" s="274"/>
    </row>
    <row r="27" spans="1:9" ht="48" customHeight="1">
      <c r="A27" s="276" t="s">
        <v>121</v>
      </c>
      <c r="B27" s="276"/>
      <c r="C27" s="276"/>
      <c r="D27" s="276"/>
      <c r="E27" s="276"/>
      <c r="F27" s="276"/>
      <c r="G27" s="276"/>
      <c r="H27" s="276"/>
      <c r="I27" s="276"/>
    </row>
    <row r="28" spans="1:9" ht="30" customHeight="1">
      <c r="A28" s="277" t="s">
        <v>118</v>
      </c>
      <c r="B28" s="277"/>
      <c r="C28" s="277"/>
      <c r="D28" s="277"/>
      <c r="E28" s="277"/>
      <c r="F28" s="277"/>
      <c r="G28" s="277"/>
      <c r="H28" s="277"/>
      <c r="I28" s="277"/>
    </row>
    <row r="29" spans="1:9" ht="78.75" customHeight="1">
      <c r="A29" s="276" t="s">
        <v>122</v>
      </c>
      <c r="B29" s="276"/>
      <c r="C29" s="276"/>
      <c r="D29" s="276"/>
      <c r="E29" s="276"/>
      <c r="F29" s="276"/>
      <c r="G29" s="276"/>
      <c r="H29" s="276"/>
      <c r="I29" s="276"/>
    </row>
    <row r="30" spans="1:9" ht="33" customHeight="1">
      <c r="A30" s="251"/>
      <c r="B30" s="251"/>
      <c r="C30" s="251"/>
      <c r="D30" s="251"/>
      <c r="E30" s="251"/>
      <c r="F30" s="251"/>
      <c r="G30" s="251"/>
      <c r="H30" s="251"/>
      <c r="I30" s="251"/>
    </row>
    <row r="31" spans="1:9" ht="21" customHeight="1">
      <c r="A31" s="254" t="s">
        <v>98</v>
      </c>
      <c r="B31" s="251"/>
      <c r="C31" s="251"/>
      <c r="D31" s="251"/>
      <c r="E31" s="251"/>
      <c r="F31" s="251"/>
      <c r="G31" s="251"/>
      <c r="H31" s="251"/>
      <c r="I31" s="251"/>
    </row>
    <row r="32" spans="1:9" ht="28.5" customHeight="1">
      <c r="A32" s="276" t="s">
        <v>104</v>
      </c>
      <c r="B32" s="276"/>
      <c r="C32" s="276"/>
      <c r="D32" s="276"/>
      <c r="E32" s="276"/>
      <c r="F32" s="276"/>
      <c r="G32" s="276"/>
      <c r="H32" s="276"/>
      <c r="I32" s="276"/>
    </row>
    <row r="33" spans="1:7" ht="12.75" customHeight="1">
      <c r="A33" s="207"/>
      <c r="B33" s="248"/>
      <c r="C33" s="248"/>
      <c r="D33" s="248"/>
      <c r="E33" s="248"/>
      <c r="F33" s="248"/>
      <c r="G33" s="248"/>
    </row>
    <row r="34" ht="27" customHeight="1">
      <c r="A34" s="249" t="s">
        <v>99</v>
      </c>
    </row>
    <row r="35" spans="1:9" ht="65.25" customHeight="1">
      <c r="A35" s="288" t="s">
        <v>100</v>
      </c>
      <c r="B35" s="288"/>
      <c r="C35" s="288"/>
      <c r="D35" s="288"/>
      <c r="E35" s="288"/>
      <c r="F35" s="288"/>
      <c r="G35" s="288"/>
      <c r="H35" s="288"/>
      <c r="I35" s="288"/>
    </row>
    <row r="36" spans="1:9" ht="135.75" customHeight="1">
      <c r="A36" s="288" t="s">
        <v>102</v>
      </c>
      <c r="B36" s="289"/>
      <c r="C36" s="289"/>
      <c r="D36" s="289"/>
      <c r="E36" s="289"/>
      <c r="F36" s="289"/>
      <c r="G36" s="289"/>
      <c r="H36" s="289"/>
      <c r="I36" s="289"/>
    </row>
    <row r="37" ht="26.25" customHeight="1"/>
    <row r="38" ht="14.25">
      <c r="A38" t="s">
        <v>101</v>
      </c>
    </row>
  </sheetData>
  <sheetProtection/>
  <mergeCells count="24">
    <mergeCell ref="A32:I32"/>
    <mergeCell ref="A12:I12"/>
    <mergeCell ref="A11:I11"/>
    <mergeCell ref="A35:I35"/>
    <mergeCell ref="A36:I36"/>
    <mergeCell ref="A1:G1"/>
    <mergeCell ref="A13:G13"/>
    <mergeCell ref="A18:A19"/>
    <mergeCell ref="B18:B19"/>
    <mergeCell ref="A20:A21"/>
    <mergeCell ref="A3:I3"/>
    <mergeCell ref="A5:I5"/>
    <mergeCell ref="A7:I7"/>
    <mergeCell ref="A9:I9"/>
    <mergeCell ref="A10:I10"/>
    <mergeCell ref="A4:I4"/>
    <mergeCell ref="A24:I24"/>
    <mergeCell ref="A29:I29"/>
    <mergeCell ref="A27:I27"/>
    <mergeCell ref="A28:I28"/>
    <mergeCell ref="A15:I15"/>
    <mergeCell ref="B16:F16"/>
    <mergeCell ref="G16:I16"/>
    <mergeCell ref="B20:B21"/>
  </mergeCells>
  <hyperlinks>
    <hyperlink ref="A28" r:id="rId1" display="https://www.statistiques-recherches.cnav.fr/recueil-statistique-2022.html"/>
    <hyperlink ref="A28:I28" r:id="rId2" display="https://www.statistiques-recherche.lassuranceretraite.fr/recueil-statistique-edition-2023/"/>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3"/>
</worksheet>
</file>

<file path=xl/worksheets/sheet10.xml><?xml version="1.0" encoding="utf-8"?>
<worksheet xmlns="http://schemas.openxmlformats.org/spreadsheetml/2006/main" xmlns:r="http://schemas.openxmlformats.org/officeDocument/2006/relationships">
  <dimension ref="B3:AD19"/>
  <sheetViews>
    <sheetView zoomScalePageLayoutView="0" workbookViewId="0" topLeftCell="A1">
      <pane xSplit="4" topLeftCell="E1" activePane="topRight" state="frozen"/>
      <selection pane="topLeft" activeCell="A1" sqref="A1"/>
      <selection pane="topRight" activeCell="C11" sqref="C11"/>
    </sheetView>
  </sheetViews>
  <sheetFormatPr defaultColWidth="11.421875" defaultRowHeight="15"/>
  <cols>
    <col min="1" max="1" width="0.9921875" style="3" customWidth="1"/>
    <col min="2" max="2" width="4.28125" style="7" customWidth="1"/>
    <col min="3" max="3" width="38.00390625" style="3" bestFit="1" customWidth="1"/>
    <col min="4" max="15" width="12.421875" style="3" customWidth="1"/>
    <col min="16" max="21" width="11.421875" style="3" customWidth="1"/>
    <col min="22" max="22" width="11.421875" style="168" customWidth="1"/>
    <col min="23" max="28" width="11.421875" style="3" customWidth="1"/>
    <col min="29" max="16384" width="11.421875" style="3" customWidth="1"/>
  </cols>
  <sheetData>
    <row r="1" ht="51" customHeight="1"/>
    <row r="2" ht="6.75" customHeight="1"/>
    <row r="3" spans="2:6" ht="17.25" customHeight="1">
      <c r="B3" s="3"/>
      <c r="C3" s="16" t="s">
        <v>19</v>
      </c>
      <c r="D3" s="14"/>
      <c r="E3" s="15"/>
      <c r="F3" s="4"/>
    </row>
    <row r="4" ht="8.25" customHeight="1"/>
    <row r="5" ht="20.25" customHeight="1" thickBot="1">
      <c r="C5" s="158" t="str">
        <f>'Minimum contributif'!C5</f>
        <v>Séries sur les nouveaux retraités du Régime général de l'année (année de départ de la pension)</v>
      </c>
    </row>
    <row r="6" spans="3:30" ht="50.25" customHeight="1" thickBot="1">
      <c r="C6" s="346" t="s">
        <v>74</v>
      </c>
      <c r="D6" s="347"/>
      <c r="E6" s="347"/>
      <c r="F6" s="347"/>
      <c r="G6" s="347"/>
      <c r="H6" s="347"/>
      <c r="I6" s="347"/>
      <c r="J6" s="347"/>
      <c r="K6" s="347"/>
      <c r="L6" s="347"/>
      <c r="M6" s="347"/>
      <c r="N6" s="347"/>
      <c r="O6" s="347"/>
      <c r="P6" s="347"/>
      <c r="Q6" s="347"/>
      <c r="R6" s="347"/>
      <c r="S6" s="347"/>
      <c r="T6" s="347"/>
      <c r="U6" s="348"/>
      <c r="W6" s="338" t="s">
        <v>77</v>
      </c>
      <c r="X6" s="339"/>
      <c r="Y6" s="339"/>
      <c r="Z6" s="340"/>
      <c r="AB6" s="341" t="s">
        <v>92</v>
      </c>
      <c r="AC6" s="342"/>
      <c r="AD6" s="343"/>
    </row>
    <row r="7" spans="3:30" ht="14.25" thickBot="1">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2"/>
      <c r="W7" s="167" t="s">
        <v>75</v>
      </c>
      <c r="X7" s="167">
        <v>2020</v>
      </c>
      <c r="Y7" s="167">
        <v>2021</v>
      </c>
      <c r="Z7" s="167">
        <v>2022</v>
      </c>
      <c r="AB7" s="201" t="s">
        <v>78</v>
      </c>
      <c r="AC7" s="201" t="s">
        <v>80</v>
      </c>
      <c r="AD7" s="201" t="s">
        <v>108</v>
      </c>
    </row>
    <row r="8" spans="3:30" ht="14.25" thickBot="1">
      <c r="C8" s="2"/>
      <c r="D8" s="2"/>
      <c r="E8" s="2"/>
      <c r="F8" s="2"/>
      <c r="G8" s="2"/>
      <c r="H8" s="2"/>
      <c r="I8" s="2"/>
      <c r="J8" s="2"/>
      <c r="K8" s="2"/>
      <c r="L8" s="2"/>
      <c r="M8" s="2"/>
      <c r="N8" s="2"/>
      <c r="O8" s="2"/>
      <c r="P8" s="2"/>
      <c r="Q8" s="2"/>
      <c r="R8" s="2"/>
      <c r="S8" s="2"/>
      <c r="T8" s="2"/>
      <c r="U8" s="2"/>
      <c r="V8" s="186"/>
      <c r="W8" s="2"/>
      <c r="X8" s="2"/>
      <c r="Y8" s="2"/>
      <c r="Z8" s="2"/>
      <c r="AB8" s="221"/>
      <c r="AC8" s="221"/>
      <c r="AD8" s="221"/>
    </row>
    <row r="9" spans="2:30" s="8" customFormat="1" ht="19.5" customHeight="1" thickBot="1">
      <c r="B9" s="9"/>
      <c r="C9" s="38"/>
      <c r="D9" s="103" t="s">
        <v>6</v>
      </c>
      <c r="E9" s="104">
        <v>23381</v>
      </c>
      <c r="F9" s="104">
        <v>24327</v>
      </c>
      <c r="G9" s="104">
        <v>22246</v>
      </c>
      <c r="H9" s="104">
        <v>21434</v>
      </c>
      <c r="I9" s="104">
        <v>23201</v>
      </c>
      <c r="J9" s="104">
        <v>23305</v>
      </c>
      <c r="K9" s="104">
        <v>24051</v>
      </c>
      <c r="L9" s="104">
        <v>26135</v>
      </c>
      <c r="M9" s="104">
        <v>21510</v>
      </c>
      <c r="N9" s="104">
        <v>20121</v>
      </c>
      <c r="O9" s="104">
        <v>25187</v>
      </c>
      <c r="P9" s="104">
        <v>23443</v>
      </c>
      <c r="Q9" s="104">
        <v>19271</v>
      </c>
      <c r="R9" s="104">
        <v>21711</v>
      </c>
      <c r="S9" s="104">
        <v>25012</v>
      </c>
      <c r="T9" s="104">
        <v>26096</v>
      </c>
      <c r="U9" s="104">
        <v>28724</v>
      </c>
      <c r="V9" s="199"/>
      <c r="W9" s="104">
        <v>33165</v>
      </c>
      <c r="X9" s="104">
        <v>34882</v>
      </c>
      <c r="Y9" s="104">
        <v>38006</v>
      </c>
      <c r="Z9" s="104">
        <v>42666</v>
      </c>
      <c r="AB9" s="246">
        <f aca="true" t="shared" si="0" ref="AB9:AD11">X9/W9-1</f>
        <v>0.051771445801296556</v>
      </c>
      <c r="AC9" s="246">
        <f t="shared" si="0"/>
        <v>0.08955908491485576</v>
      </c>
      <c r="AD9" s="246">
        <f t="shared" si="0"/>
        <v>0.12261221912329634</v>
      </c>
    </row>
    <row r="10" spans="2:30" s="8" customFormat="1" ht="19.5" customHeight="1" thickBot="1">
      <c r="B10" s="9"/>
      <c r="C10" s="38"/>
      <c r="D10" s="103" t="s">
        <v>7</v>
      </c>
      <c r="E10" s="104">
        <v>18277</v>
      </c>
      <c r="F10" s="104">
        <v>18295</v>
      </c>
      <c r="G10" s="104">
        <v>19025</v>
      </c>
      <c r="H10" s="104">
        <v>24146</v>
      </c>
      <c r="I10" s="104">
        <v>27338</v>
      </c>
      <c r="J10" s="104">
        <v>28172</v>
      </c>
      <c r="K10" s="104">
        <v>31998</v>
      </c>
      <c r="L10" s="104">
        <v>36174</v>
      </c>
      <c r="M10" s="104">
        <v>27400</v>
      </c>
      <c r="N10" s="104">
        <v>25406</v>
      </c>
      <c r="O10" s="104">
        <v>30629</v>
      </c>
      <c r="P10" s="104">
        <v>31362</v>
      </c>
      <c r="Q10" s="104">
        <v>27442</v>
      </c>
      <c r="R10" s="104">
        <v>32153</v>
      </c>
      <c r="S10" s="104">
        <v>38926</v>
      </c>
      <c r="T10" s="104">
        <v>42811</v>
      </c>
      <c r="U10" s="104">
        <v>45279</v>
      </c>
      <c r="V10" s="199"/>
      <c r="W10" s="104">
        <v>48297</v>
      </c>
      <c r="X10" s="104">
        <v>48619</v>
      </c>
      <c r="Y10" s="104">
        <v>52375</v>
      </c>
      <c r="Z10" s="104">
        <v>56078</v>
      </c>
      <c r="AB10" s="246">
        <f t="shared" si="0"/>
        <v>0.0066670807710624835</v>
      </c>
      <c r="AC10" s="246">
        <f t="shared" si="0"/>
        <v>0.07725374853452349</v>
      </c>
      <c r="AD10" s="246">
        <f t="shared" si="0"/>
        <v>0.07070167064439148</v>
      </c>
    </row>
    <row r="11" spans="2:30" s="8" customFormat="1" ht="19.5" customHeight="1" thickBot="1">
      <c r="B11" s="9"/>
      <c r="C11" s="105"/>
      <c r="D11" s="106" t="s">
        <v>8</v>
      </c>
      <c r="E11" s="107">
        <f>SUM(E9:E10)</f>
        <v>41658</v>
      </c>
      <c r="F11" s="107">
        <f aca="true" t="shared" si="1" ref="F11:P11">SUM(F9:F10)</f>
        <v>42622</v>
      </c>
      <c r="G11" s="107">
        <f t="shared" si="1"/>
        <v>41271</v>
      </c>
      <c r="H11" s="107">
        <f t="shared" si="1"/>
        <v>45580</v>
      </c>
      <c r="I11" s="107">
        <f t="shared" si="1"/>
        <v>50539</v>
      </c>
      <c r="J11" s="107">
        <f t="shared" si="1"/>
        <v>51477</v>
      </c>
      <c r="K11" s="107">
        <f t="shared" si="1"/>
        <v>56049</v>
      </c>
      <c r="L11" s="107">
        <f t="shared" si="1"/>
        <v>62309</v>
      </c>
      <c r="M11" s="107">
        <f t="shared" si="1"/>
        <v>48910</v>
      </c>
      <c r="N11" s="107">
        <f t="shared" si="1"/>
        <v>45527</v>
      </c>
      <c r="O11" s="107">
        <f t="shared" si="1"/>
        <v>55816</v>
      </c>
      <c r="P11" s="107">
        <f t="shared" si="1"/>
        <v>54805</v>
      </c>
      <c r="Q11" s="107">
        <f>SUM(Q9:Q10)</f>
        <v>46713</v>
      </c>
      <c r="R11" s="107">
        <f>SUM(R9:R10)</f>
        <v>53864</v>
      </c>
      <c r="S11" s="107">
        <f>SUM(S9:S10)</f>
        <v>63938</v>
      </c>
      <c r="T11" s="107">
        <f>SUM(T9:T10)</f>
        <v>68907</v>
      </c>
      <c r="U11" s="107">
        <f>SUM(U9:U10)</f>
        <v>74003</v>
      </c>
      <c r="V11" s="200"/>
      <c r="W11" s="107">
        <v>81462</v>
      </c>
      <c r="X11" s="107">
        <v>83501</v>
      </c>
      <c r="Y11" s="107">
        <v>90381</v>
      </c>
      <c r="Z11" s="107">
        <v>98744</v>
      </c>
      <c r="AB11" s="247">
        <f t="shared" si="0"/>
        <v>0.025030075372566296</v>
      </c>
      <c r="AC11" s="247">
        <f t="shared" si="0"/>
        <v>0.0823942228236787</v>
      </c>
      <c r="AD11" s="247">
        <f t="shared" si="0"/>
        <v>0.09253050973102761</v>
      </c>
    </row>
    <row r="12" spans="3:30" ht="14.25" thickBot="1">
      <c r="C12" s="34"/>
      <c r="D12" s="34"/>
      <c r="E12" s="34"/>
      <c r="F12" s="34"/>
      <c r="G12" s="34"/>
      <c r="H12" s="34"/>
      <c r="I12" s="34"/>
      <c r="J12" s="34"/>
      <c r="K12" s="35"/>
      <c r="L12" s="34"/>
      <c r="M12" s="34"/>
      <c r="N12" s="34"/>
      <c r="O12" s="34"/>
      <c r="P12" s="34"/>
      <c r="Q12" s="34"/>
      <c r="R12" s="34"/>
      <c r="S12" s="34"/>
      <c r="T12" s="34"/>
      <c r="U12" s="34"/>
      <c r="V12" s="186"/>
      <c r="W12" s="34"/>
      <c r="X12" s="34"/>
      <c r="Y12" s="34"/>
      <c r="Z12" s="34"/>
      <c r="AB12" s="206"/>
      <c r="AC12" s="206"/>
      <c r="AD12" s="206"/>
    </row>
    <row r="13" spans="3:30" ht="14.25" thickTop="1">
      <c r="C13" s="153" t="s">
        <v>81</v>
      </c>
      <c r="AB13" s="203"/>
      <c r="AC13" s="203"/>
      <c r="AD13" s="203"/>
    </row>
    <row r="14" spans="3:28" ht="13.5">
      <c r="C14" s="153" t="s">
        <v>82</v>
      </c>
      <c r="AB14" s="203"/>
    </row>
    <row r="15" ht="13.5">
      <c r="C15" s="153" t="str">
        <f>'Minimum contributif'!C20</f>
        <v>Champ : Retraités de droit direct du régime général (hors outils de gestion de la Sécurité sociale pour les indépendants jusqu'à fin 2018).</v>
      </c>
    </row>
    <row r="16" ht="13.5">
      <c r="C16" s="153" t="s">
        <v>83</v>
      </c>
    </row>
    <row r="17" ht="14.25" thickBot="1">
      <c r="C17" s="154" t="s">
        <v>48</v>
      </c>
    </row>
    <row r="18" spans="3:13" ht="21.75" customHeight="1">
      <c r="C18" s="350" t="s">
        <v>19</v>
      </c>
      <c r="D18" s="351"/>
      <c r="E18" s="354" t="s">
        <v>42</v>
      </c>
      <c r="F18" s="355"/>
      <c r="G18" s="355"/>
      <c r="H18" s="355"/>
      <c r="I18" s="355"/>
      <c r="J18" s="355"/>
      <c r="K18" s="355"/>
      <c r="L18" s="355"/>
      <c r="M18" s="356"/>
    </row>
    <row r="19" spans="3:13" ht="21.75" customHeight="1" thickBot="1">
      <c r="C19" s="352" t="s">
        <v>39</v>
      </c>
      <c r="D19" s="389"/>
      <c r="E19" s="357" t="s">
        <v>134</v>
      </c>
      <c r="F19" s="358"/>
      <c r="G19" s="358"/>
      <c r="H19" s="358"/>
      <c r="I19" s="358"/>
      <c r="J19" s="358"/>
      <c r="K19" s="358"/>
      <c r="L19" s="358"/>
      <c r="M19" s="359"/>
    </row>
  </sheetData>
  <sheetProtection/>
  <mergeCells count="7">
    <mergeCell ref="AB6:AD6"/>
    <mergeCell ref="C18:D18"/>
    <mergeCell ref="E18:M18"/>
    <mergeCell ref="C19:D19"/>
    <mergeCell ref="E19:M19"/>
    <mergeCell ref="C6:U6"/>
    <mergeCell ref="W6:Z6"/>
  </mergeCells>
  <hyperlinks>
    <hyperlink ref="E19" r:id="rId1" display="https://legislation.lassuranceretraite.fr/#/expose?file_leaf_ref=retraite_personnelle_montant_montant_ex.aspx"/>
  </hyperlinks>
  <printOptions/>
  <pageMargins left="0.7086614173228347" right="0.7086614173228347" top="0.7480314960629921" bottom="0.7480314960629921" header="0.31496062992125984" footer="0.31496062992125984"/>
  <pageSetup horizontalDpi="600" verticalDpi="600" orientation="landscape" paperSize="9" scale="74" r:id="rId3"/>
  <colBreaks count="1" manualBreakCount="1">
    <brk id="12" max="65535" man="1"/>
  </colBreaks>
  <drawing r:id="rId2"/>
</worksheet>
</file>

<file path=xl/worksheets/sheet11.xml><?xml version="1.0" encoding="utf-8"?>
<worksheet xmlns="http://schemas.openxmlformats.org/spreadsheetml/2006/main" xmlns:r="http://schemas.openxmlformats.org/officeDocument/2006/relationships">
  <dimension ref="B3:AD20"/>
  <sheetViews>
    <sheetView zoomScalePageLayoutView="0" workbookViewId="0" topLeftCell="A1">
      <pane xSplit="4" topLeftCell="E1" activePane="topRight" state="frozen"/>
      <selection pane="topLeft" activeCell="A1" sqref="A1"/>
      <selection pane="topRight" activeCell="C10" sqref="C10"/>
    </sheetView>
  </sheetViews>
  <sheetFormatPr defaultColWidth="11.421875" defaultRowHeight="15"/>
  <cols>
    <col min="1" max="1" width="0.9921875" style="3" customWidth="1"/>
    <col min="2" max="2" width="4.28125" style="7" customWidth="1"/>
    <col min="3" max="3" width="38.00390625" style="3" bestFit="1" customWidth="1"/>
    <col min="4" max="15" width="12.421875" style="3" customWidth="1"/>
    <col min="16" max="21" width="11.421875" style="3" customWidth="1"/>
    <col min="22" max="22" width="11.421875" style="168" customWidth="1"/>
    <col min="23" max="28" width="11.421875" style="3" customWidth="1"/>
    <col min="29" max="16384" width="11.421875" style="3" customWidth="1"/>
  </cols>
  <sheetData>
    <row r="1" ht="51" customHeight="1"/>
    <row r="2" ht="6.75" customHeight="1"/>
    <row r="3" spans="2:6" ht="17.25" customHeight="1">
      <c r="B3" s="3"/>
      <c r="C3" s="16" t="s">
        <v>20</v>
      </c>
      <c r="D3" s="14"/>
      <c r="E3" s="15"/>
      <c r="F3" s="4"/>
    </row>
    <row r="4" ht="8.25" customHeight="1"/>
    <row r="5" ht="20.25" customHeight="1" thickBot="1">
      <c r="C5" s="158" t="str">
        <f>'Minimum contributif'!C5</f>
        <v>Séries sur les nouveaux retraités du Régime général de l'année (année de départ de la pension)</v>
      </c>
    </row>
    <row r="6" spans="3:30" ht="53.25" customHeight="1" thickBot="1">
      <c r="C6" s="346" t="s">
        <v>74</v>
      </c>
      <c r="D6" s="347"/>
      <c r="E6" s="347"/>
      <c r="F6" s="347"/>
      <c r="G6" s="347"/>
      <c r="H6" s="347"/>
      <c r="I6" s="347"/>
      <c r="J6" s="347"/>
      <c r="K6" s="347"/>
      <c r="L6" s="347"/>
      <c r="M6" s="347"/>
      <c r="N6" s="347"/>
      <c r="O6" s="347"/>
      <c r="P6" s="347"/>
      <c r="Q6" s="347"/>
      <c r="R6" s="347"/>
      <c r="S6" s="347"/>
      <c r="T6" s="347"/>
      <c r="U6" s="348"/>
      <c r="W6" s="338" t="s">
        <v>77</v>
      </c>
      <c r="X6" s="339"/>
      <c r="Y6" s="339"/>
      <c r="Z6" s="340"/>
      <c r="AB6" s="341" t="s">
        <v>92</v>
      </c>
      <c r="AC6" s="342"/>
      <c r="AD6" s="343"/>
    </row>
    <row r="7" spans="3:30" ht="14.25" thickBot="1">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2"/>
      <c r="W7" s="167" t="s">
        <v>75</v>
      </c>
      <c r="X7" s="167">
        <v>2020</v>
      </c>
      <c r="Y7" s="167">
        <v>2021</v>
      </c>
      <c r="Z7" s="167">
        <v>2022</v>
      </c>
      <c r="AB7" s="201" t="s">
        <v>78</v>
      </c>
      <c r="AC7" s="201" t="s">
        <v>80</v>
      </c>
      <c r="AD7" s="201" t="s">
        <v>108</v>
      </c>
    </row>
    <row r="8" spans="3:30" ht="14.25" thickBot="1">
      <c r="C8" s="2"/>
      <c r="D8" s="2"/>
      <c r="E8" s="2"/>
      <c r="F8" s="2"/>
      <c r="G8" s="2"/>
      <c r="H8" s="2"/>
      <c r="I8" s="2"/>
      <c r="J8" s="2"/>
      <c r="K8" s="2"/>
      <c r="L8" s="2"/>
      <c r="M8" s="2"/>
      <c r="N8" s="2"/>
      <c r="O8" s="2"/>
      <c r="P8" s="2"/>
      <c r="Q8" s="2"/>
      <c r="R8" s="2"/>
      <c r="S8" s="2"/>
      <c r="T8" s="2"/>
      <c r="U8" s="2"/>
      <c r="V8" s="186"/>
      <c r="W8" s="2"/>
      <c r="X8" s="2"/>
      <c r="Y8" s="2"/>
      <c r="Z8" s="2"/>
      <c r="AB8" s="221"/>
      <c r="AC8" s="221"/>
      <c r="AD8" s="221"/>
    </row>
    <row r="9" spans="2:30" s="8" customFormat="1" ht="18.75" customHeight="1" thickBot="1">
      <c r="B9" s="9"/>
      <c r="C9" s="38"/>
      <c r="D9" s="103" t="s">
        <v>6</v>
      </c>
      <c r="E9" s="58">
        <v>0</v>
      </c>
      <c r="F9" s="104">
        <v>6504</v>
      </c>
      <c r="G9" s="104">
        <v>21555</v>
      </c>
      <c r="H9" s="104">
        <v>24600</v>
      </c>
      <c r="I9" s="104">
        <v>31432</v>
      </c>
      <c r="J9" s="104">
        <v>39065</v>
      </c>
      <c r="K9" s="104">
        <v>46819</v>
      </c>
      <c r="L9" s="104">
        <v>50716</v>
      </c>
      <c r="M9" s="104">
        <v>48076</v>
      </c>
      <c r="N9" s="104">
        <v>43564</v>
      </c>
      <c r="O9" s="104">
        <v>44266</v>
      </c>
      <c r="P9" s="104">
        <v>46093</v>
      </c>
      <c r="Q9" s="104">
        <v>41385</v>
      </c>
      <c r="R9" s="104">
        <v>41896</v>
      </c>
      <c r="S9" s="104">
        <v>40382</v>
      </c>
      <c r="T9" s="104">
        <v>39413</v>
      </c>
      <c r="U9" s="104">
        <v>38850</v>
      </c>
      <c r="V9" s="199"/>
      <c r="W9" s="104">
        <v>42472</v>
      </c>
      <c r="X9" s="104">
        <v>45023</v>
      </c>
      <c r="Y9" s="104">
        <v>50678</v>
      </c>
      <c r="Z9" s="104">
        <v>54207</v>
      </c>
      <c r="AB9" s="246">
        <f aca="true" t="shared" si="0" ref="AB9:AD11">X9/W9-1</f>
        <v>0.060063100395554736</v>
      </c>
      <c r="AC9" s="246">
        <f t="shared" si="0"/>
        <v>0.1256024698487439</v>
      </c>
      <c r="AD9" s="246">
        <f t="shared" si="0"/>
        <v>0.0696357393740874</v>
      </c>
    </row>
    <row r="10" spans="2:30" s="8" customFormat="1" ht="18.75" customHeight="1" thickBot="1">
      <c r="B10" s="9"/>
      <c r="C10" s="38"/>
      <c r="D10" s="103" t="s">
        <v>7</v>
      </c>
      <c r="E10" s="58">
        <v>0</v>
      </c>
      <c r="F10" s="104">
        <v>3549</v>
      </c>
      <c r="G10" s="104">
        <v>12672</v>
      </c>
      <c r="H10" s="104">
        <v>16051</v>
      </c>
      <c r="I10" s="104">
        <v>22319</v>
      </c>
      <c r="J10" s="104">
        <v>30305</v>
      </c>
      <c r="K10" s="104">
        <v>35324</v>
      </c>
      <c r="L10" s="104">
        <v>41169</v>
      </c>
      <c r="M10" s="104">
        <v>41178</v>
      </c>
      <c r="N10" s="104">
        <v>36511</v>
      </c>
      <c r="O10" s="104">
        <v>34744</v>
      </c>
      <c r="P10" s="104">
        <v>41675</v>
      </c>
      <c r="Q10" s="104">
        <v>39048</v>
      </c>
      <c r="R10" s="104">
        <v>42544</v>
      </c>
      <c r="S10" s="104">
        <v>42856</v>
      </c>
      <c r="T10" s="104">
        <v>45800</v>
      </c>
      <c r="U10" s="104">
        <v>45832</v>
      </c>
      <c r="V10" s="199"/>
      <c r="W10" s="104">
        <v>47317</v>
      </c>
      <c r="X10" s="104">
        <v>51869</v>
      </c>
      <c r="Y10" s="104">
        <v>59931</v>
      </c>
      <c r="Z10" s="104">
        <v>64855</v>
      </c>
      <c r="AB10" s="246">
        <f t="shared" si="0"/>
        <v>0.09620221062197509</v>
      </c>
      <c r="AC10" s="246">
        <f t="shared" si="0"/>
        <v>0.15543002564151998</v>
      </c>
      <c r="AD10" s="246">
        <f t="shared" si="0"/>
        <v>0.0821611519914569</v>
      </c>
    </row>
    <row r="11" spans="2:30" s="8" customFormat="1" ht="18.75" customHeight="1" thickBot="1">
      <c r="B11" s="9"/>
      <c r="C11" s="105"/>
      <c r="D11" s="106" t="s">
        <v>8</v>
      </c>
      <c r="E11" s="95">
        <v>0</v>
      </c>
      <c r="F11" s="107">
        <f aca="true" t="shared" si="1" ref="F11:N11">SUM(F9:F10)</f>
        <v>10053</v>
      </c>
      <c r="G11" s="107">
        <f t="shared" si="1"/>
        <v>34227</v>
      </c>
      <c r="H11" s="107">
        <f t="shared" si="1"/>
        <v>40651</v>
      </c>
      <c r="I11" s="107">
        <f t="shared" si="1"/>
        <v>53751</v>
      </c>
      <c r="J11" s="107">
        <f t="shared" si="1"/>
        <v>69370</v>
      </c>
      <c r="K11" s="107">
        <f t="shared" si="1"/>
        <v>82143</v>
      </c>
      <c r="L11" s="107">
        <f t="shared" si="1"/>
        <v>91885</v>
      </c>
      <c r="M11" s="107">
        <f t="shared" si="1"/>
        <v>89254</v>
      </c>
      <c r="N11" s="107">
        <f t="shared" si="1"/>
        <v>80075</v>
      </c>
      <c r="O11" s="107">
        <v>79010</v>
      </c>
      <c r="P11" s="107">
        <f aca="true" t="shared" si="2" ref="P11:U11">SUM(P9:P10)</f>
        <v>87768</v>
      </c>
      <c r="Q11" s="107">
        <f t="shared" si="2"/>
        <v>80433</v>
      </c>
      <c r="R11" s="107">
        <f t="shared" si="2"/>
        <v>84440</v>
      </c>
      <c r="S11" s="107">
        <f t="shared" si="2"/>
        <v>83238</v>
      </c>
      <c r="T11" s="107">
        <f t="shared" si="2"/>
        <v>85213</v>
      </c>
      <c r="U11" s="107">
        <f t="shared" si="2"/>
        <v>84682</v>
      </c>
      <c r="V11" s="200"/>
      <c r="W11" s="107">
        <v>89789</v>
      </c>
      <c r="X11" s="107">
        <v>96892</v>
      </c>
      <c r="Y11" s="107">
        <v>110609</v>
      </c>
      <c r="Z11" s="107">
        <v>119062</v>
      </c>
      <c r="AB11" s="247">
        <f t="shared" si="0"/>
        <v>0.07910768579670124</v>
      </c>
      <c r="AC11" s="247">
        <f t="shared" si="0"/>
        <v>0.1415699954588614</v>
      </c>
      <c r="AD11" s="247">
        <f t="shared" si="0"/>
        <v>0.07642235261145114</v>
      </c>
    </row>
    <row r="12" spans="3:30" ht="14.25" thickBot="1">
      <c r="C12" s="34"/>
      <c r="D12" s="34"/>
      <c r="E12" s="34"/>
      <c r="F12" s="34"/>
      <c r="G12" s="34"/>
      <c r="H12" s="34"/>
      <c r="I12" s="34"/>
      <c r="J12" s="34"/>
      <c r="K12" s="35"/>
      <c r="L12" s="34"/>
      <c r="M12" s="34"/>
      <c r="N12" s="34"/>
      <c r="O12" s="34"/>
      <c r="P12" s="34"/>
      <c r="Q12" s="34"/>
      <c r="R12" s="34"/>
      <c r="S12" s="34"/>
      <c r="T12" s="34"/>
      <c r="U12" s="34"/>
      <c r="V12" s="186"/>
      <c r="W12" s="34"/>
      <c r="X12" s="34"/>
      <c r="Y12" s="34"/>
      <c r="Z12" s="34"/>
      <c r="AB12" s="206"/>
      <c r="AC12" s="206"/>
      <c r="AD12" s="206"/>
    </row>
    <row r="13" spans="3:30" ht="14.25" thickTop="1">
      <c r="C13" s="153" t="s">
        <v>81</v>
      </c>
      <c r="AB13" s="203"/>
      <c r="AC13" s="203"/>
      <c r="AD13" s="203"/>
    </row>
    <row r="14" ht="13.5">
      <c r="C14" s="153" t="s">
        <v>82</v>
      </c>
    </row>
    <row r="15" ht="13.5">
      <c r="C15" s="153" t="str">
        <f>'Minimum contributif'!C20</f>
        <v>Champ : Retraités de droit direct du régime général (hors outils de gestion de la Sécurité sociale pour les indépendants jusqu'à fin 2018).</v>
      </c>
    </row>
    <row r="16" ht="13.5">
      <c r="C16" s="153" t="s">
        <v>83</v>
      </c>
    </row>
    <row r="17" ht="13.5">
      <c r="C17" s="153"/>
    </row>
    <row r="18" ht="14.25" thickBot="1">
      <c r="C18" s="154" t="s">
        <v>48</v>
      </c>
    </row>
    <row r="19" spans="3:13" ht="21.75" customHeight="1">
      <c r="C19" s="350" t="s">
        <v>20</v>
      </c>
      <c r="D19" s="351"/>
      <c r="E19" s="354" t="s">
        <v>43</v>
      </c>
      <c r="F19" s="355"/>
      <c r="G19" s="355"/>
      <c r="H19" s="355"/>
      <c r="I19" s="355"/>
      <c r="J19" s="355"/>
      <c r="K19" s="355"/>
      <c r="L19" s="355"/>
      <c r="M19" s="356"/>
    </row>
    <row r="20" spans="3:13" ht="21.75" customHeight="1" thickBot="1">
      <c r="C20" s="352" t="s">
        <v>39</v>
      </c>
      <c r="D20" s="389"/>
      <c r="E20" s="357" t="s">
        <v>133</v>
      </c>
      <c r="F20" s="358"/>
      <c r="G20" s="358"/>
      <c r="H20" s="358"/>
      <c r="I20" s="358"/>
      <c r="J20" s="358"/>
      <c r="K20" s="358"/>
      <c r="L20" s="358"/>
      <c r="M20" s="359"/>
    </row>
  </sheetData>
  <sheetProtection/>
  <mergeCells count="7">
    <mergeCell ref="AB6:AD6"/>
    <mergeCell ref="C19:D19"/>
    <mergeCell ref="E19:M19"/>
    <mergeCell ref="C20:D20"/>
    <mergeCell ref="E20:M20"/>
    <mergeCell ref="C6:U6"/>
    <mergeCell ref="W6:Z6"/>
  </mergeCells>
  <hyperlinks>
    <hyperlink ref="E20:M20" r:id="rId1" display="http://campus.n18.an.cnav/Articles/retraite_personnelle_calcul_montant_surcote_acc.aspx"/>
    <hyperlink ref="E20" r:id="rId2" display="https://legislation.lassuranceretraite.fr/#/expose?file_leaf_ref=retraite_personnelle_surcote_surcote_ex.aspx"/>
  </hyperlinks>
  <printOptions/>
  <pageMargins left="0.7086614173228347" right="0.7086614173228347" top="0.7480314960629921" bottom="0.7480314960629921" header="0.31496062992125984" footer="0.31496062992125984"/>
  <pageSetup horizontalDpi="600" verticalDpi="600" orientation="landscape" paperSize="9" scale="74" r:id="rId4"/>
  <colBreaks count="1" manualBreakCount="1">
    <brk id="12"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B3:AD57"/>
  <sheetViews>
    <sheetView zoomScale="104" zoomScaleNormal="104" workbookViewId="0" topLeftCell="A1">
      <pane xSplit="6" ySplit="6" topLeftCell="G7" activePane="bottomRight" state="frozen"/>
      <selection pane="topLeft" activeCell="A1" sqref="A1"/>
      <selection pane="topRight" activeCell="G1" sqref="G1"/>
      <selection pane="bottomLeft" activeCell="A7" sqref="A7"/>
      <selection pane="bottomRight" activeCell="E46" sqref="E46:M46"/>
    </sheetView>
  </sheetViews>
  <sheetFormatPr defaultColWidth="11.421875" defaultRowHeight="15"/>
  <cols>
    <col min="1" max="1" width="0.9921875" style="3" customWidth="1"/>
    <col min="2" max="2" width="4.28125" style="7" customWidth="1"/>
    <col min="3" max="3" width="28.421875" style="3" customWidth="1"/>
    <col min="4" max="4" width="32.28125" style="3" customWidth="1"/>
    <col min="5" max="15" width="12.421875" style="3" customWidth="1"/>
    <col min="16" max="21" width="11.421875" style="3" customWidth="1"/>
    <col min="22" max="22" width="11.421875" style="173" customWidth="1"/>
    <col min="23" max="26" width="11.421875" style="3" customWidth="1"/>
    <col min="27" max="27" width="11.421875" style="173" customWidth="1"/>
    <col min="28" max="28" width="11.421875" style="3" customWidth="1"/>
    <col min="29" max="16384" width="11.421875" style="3" customWidth="1"/>
  </cols>
  <sheetData>
    <row r="1" ht="51" customHeight="1"/>
    <row r="2" ht="6.75" customHeight="1"/>
    <row r="3" spans="3:7" ht="17.25" customHeight="1">
      <c r="C3" s="344" t="s">
        <v>44</v>
      </c>
      <c r="D3" s="344"/>
      <c r="E3" s="344"/>
      <c r="F3" s="344"/>
      <c r="G3" s="344"/>
    </row>
    <row r="4" spans="3:8" ht="10.5" customHeight="1">
      <c r="C4" s="5"/>
      <c r="D4" s="11"/>
      <c r="E4" s="11"/>
      <c r="F4" s="11"/>
      <c r="G4" s="5"/>
      <c r="H4" s="5"/>
    </row>
    <row r="5" spans="3:8" ht="18" customHeight="1" thickBot="1">
      <c r="C5" s="158" t="s">
        <v>31</v>
      </c>
      <c r="D5" s="11"/>
      <c r="E5" s="11"/>
      <c r="F5" s="11"/>
      <c r="G5" s="5"/>
      <c r="H5" s="5"/>
    </row>
    <row r="6" spans="3:30" ht="49.5" customHeight="1" thickBot="1">
      <c r="C6" s="346" t="s">
        <v>74</v>
      </c>
      <c r="D6" s="347"/>
      <c r="E6" s="347"/>
      <c r="F6" s="347"/>
      <c r="G6" s="347"/>
      <c r="H6" s="347"/>
      <c r="I6" s="347"/>
      <c r="J6" s="347"/>
      <c r="K6" s="347"/>
      <c r="L6" s="347"/>
      <c r="M6" s="347"/>
      <c r="N6" s="347"/>
      <c r="O6" s="347"/>
      <c r="P6" s="347"/>
      <c r="Q6" s="347"/>
      <c r="R6" s="347"/>
      <c r="S6" s="347"/>
      <c r="T6" s="347"/>
      <c r="U6" s="348"/>
      <c r="V6" s="174"/>
      <c r="W6" s="338" t="s">
        <v>77</v>
      </c>
      <c r="X6" s="339"/>
      <c r="Y6" s="339"/>
      <c r="Z6" s="340"/>
      <c r="AA6" s="180"/>
      <c r="AB6" s="341" t="s">
        <v>92</v>
      </c>
      <c r="AC6" s="342"/>
      <c r="AD6" s="343"/>
    </row>
    <row r="7" spans="2:30" s="8" customFormat="1" ht="18.75" customHeight="1" thickBot="1">
      <c r="B7" s="9"/>
      <c r="C7" s="182"/>
      <c r="D7" s="182"/>
      <c r="E7" s="167">
        <v>2003</v>
      </c>
      <c r="F7" s="167">
        <v>2004</v>
      </c>
      <c r="G7" s="167">
        <v>2005</v>
      </c>
      <c r="H7" s="167">
        <v>2006</v>
      </c>
      <c r="I7" s="167">
        <v>2007</v>
      </c>
      <c r="J7" s="167">
        <v>2008</v>
      </c>
      <c r="K7" s="167">
        <v>2009</v>
      </c>
      <c r="L7" s="167">
        <v>2010</v>
      </c>
      <c r="M7" s="167">
        <v>2011</v>
      </c>
      <c r="N7" s="167">
        <v>2012</v>
      </c>
      <c r="O7" s="167">
        <v>2013</v>
      </c>
      <c r="P7" s="167">
        <v>2014</v>
      </c>
      <c r="Q7" s="167">
        <v>2015</v>
      </c>
      <c r="R7" s="167">
        <v>2016</v>
      </c>
      <c r="S7" s="167">
        <v>2017</v>
      </c>
      <c r="T7" s="167">
        <v>2018</v>
      </c>
      <c r="U7" s="167" t="s">
        <v>75</v>
      </c>
      <c r="V7" s="175"/>
      <c r="W7" s="167" t="s">
        <v>75</v>
      </c>
      <c r="X7" s="167">
        <v>2020</v>
      </c>
      <c r="Y7" s="167">
        <v>2021</v>
      </c>
      <c r="Z7" s="257">
        <v>2022</v>
      </c>
      <c r="AA7" s="179"/>
      <c r="AB7" s="201" t="s">
        <v>78</v>
      </c>
      <c r="AC7" s="201" t="s">
        <v>80</v>
      </c>
      <c r="AD7" s="201" t="s">
        <v>108</v>
      </c>
    </row>
    <row r="8" spans="3:30" ht="15" customHeight="1" thickBot="1">
      <c r="C8" s="12"/>
      <c r="D8" s="6"/>
      <c r="E8" s="127"/>
      <c r="F8" s="127"/>
      <c r="G8" s="127"/>
      <c r="H8" s="127"/>
      <c r="I8" s="127"/>
      <c r="J8" s="127"/>
      <c r="K8" s="127"/>
      <c r="L8" s="127"/>
      <c r="M8" s="127"/>
      <c r="N8" s="127"/>
      <c r="O8" s="127"/>
      <c r="P8" s="127"/>
      <c r="Q8" s="127"/>
      <c r="R8" s="127"/>
      <c r="S8" s="127"/>
      <c r="T8" s="127"/>
      <c r="U8" s="127"/>
      <c r="V8" s="176"/>
      <c r="W8" s="165"/>
      <c r="X8" s="165"/>
      <c r="Y8" s="165"/>
      <c r="Z8" s="165"/>
      <c r="AB8" s="213"/>
      <c r="AC8" s="213"/>
      <c r="AD8" s="213"/>
    </row>
    <row r="9" spans="2:30" s="8" customFormat="1" ht="17.25" customHeight="1" thickBot="1" thickTop="1">
      <c r="B9" s="324" t="s">
        <v>6</v>
      </c>
      <c r="C9" s="44" t="s">
        <v>0</v>
      </c>
      <c r="D9" s="45"/>
      <c r="E9" s="128">
        <f>SUM(E10:E12)</f>
        <v>266896</v>
      </c>
      <c r="F9" s="128">
        <f aca="true" t="shared" si="0" ref="F9:U9">SUM(F10:F12)</f>
        <v>376369</v>
      </c>
      <c r="G9" s="128">
        <f t="shared" si="0"/>
        <v>351306</v>
      </c>
      <c r="H9" s="128">
        <f t="shared" si="0"/>
        <v>381699</v>
      </c>
      <c r="I9" s="128">
        <f t="shared" si="0"/>
        <v>391663</v>
      </c>
      <c r="J9" s="128">
        <f t="shared" si="0"/>
        <v>395255</v>
      </c>
      <c r="K9" s="128">
        <f t="shared" si="0"/>
        <v>321705</v>
      </c>
      <c r="L9" s="128">
        <f t="shared" si="0"/>
        <v>346808</v>
      </c>
      <c r="M9" s="128">
        <f t="shared" si="0"/>
        <v>284122</v>
      </c>
      <c r="N9" s="128">
        <f t="shared" si="0"/>
        <v>276361</v>
      </c>
      <c r="O9" s="128">
        <f t="shared" si="0"/>
        <v>331451</v>
      </c>
      <c r="P9" s="128">
        <f t="shared" si="0"/>
        <v>319843</v>
      </c>
      <c r="Q9" s="128">
        <f t="shared" si="0"/>
        <v>286696</v>
      </c>
      <c r="R9" s="128">
        <f t="shared" si="0"/>
        <v>296606</v>
      </c>
      <c r="S9" s="128">
        <f t="shared" si="0"/>
        <v>305255</v>
      </c>
      <c r="T9" s="128">
        <f t="shared" si="0"/>
        <v>296296</v>
      </c>
      <c r="U9" s="128">
        <f t="shared" si="0"/>
        <v>279864</v>
      </c>
      <c r="V9" s="177"/>
      <c r="W9" s="128">
        <v>305366</v>
      </c>
      <c r="X9" s="128">
        <v>306113</v>
      </c>
      <c r="Y9" s="128">
        <f>SUM(Y10:Y12)</f>
        <v>319916</v>
      </c>
      <c r="Z9" s="128">
        <v>335937</v>
      </c>
      <c r="AA9" s="179"/>
      <c r="AB9" s="214">
        <f>X9/W9-1</f>
        <v>0.0024462448340680787</v>
      </c>
      <c r="AC9" s="214">
        <f>Y9/X9-1</f>
        <v>0.04509119181478738</v>
      </c>
      <c r="AD9" s="214">
        <f>Z9/Y9-1</f>
        <v>0.05007877067730271</v>
      </c>
    </row>
    <row r="10" spans="2:30" s="8" customFormat="1" ht="12.75" customHeight="1" thickBot="1">
      <c r="B10" s="325"/>
      <c r="C10" s="23" t="s">
        <v>45</v>
      </c>
      <c r="D10" s="19" t="s">
        <v>1</v>
      </c>
      <c r="E10" s="129">
        <v>219858</v>
      </c>
      <c r="F10" s="129">
        <v>329022</v>
      </c>
      <c r="G10" s="129">
        <v>305024</v>
      </c>
      <c r="H10" s="129">
        <v>328153</v>
      </c>
      <c r="I10" s="129">
        <v>335728</v>
      </c>
      <c r="J10" s="129">
        <v>338271</v>
      </c>
      <c r="K10" s="129">
        <v>264112</v>
      </c>
      <c r="L10" s="129">
        <v>288348</v>
      </c>
      <c r="M10" s="129">
        <v>242315</v>
      </c>
      <c r="N10" s="129">
        <v>244387</v>
      </c>
      <c r="O10" s="129">
        <v>289191</v>
      </c>
      <c r="P10" s="129">
        <v>280139</v>
      </c>
      <c r="Q10" s="129">
        <v>255348</v>
      </c>
      <c r="R10" s="129">
        <v>261411</v>
      </c>
      <c r="S10" s="129">
        <v>262286</v>
      </c>
      <c r="T10" s="129">
        <v>253131</v>
      </c>
      <c r="U10" s="129">
        <v>235584</v>
      </c>
      <c r="V10" s="178"/>
      <c r="W10" s="129">
        <v>256598</v>
      </c>
      <c r="X10" s="129">
        <v>258326</v>
      </c>
      <c r="Y10" s="129">
        <v>269193</v>
      </c>
      <c r="Z10" s="129">
        <v>283918</v>
      </c>
      <c r="AA10" s="179"/>
      <c r="AB10" s="215">
        <f aca="true" t="shared" si="1" ref="AB10:AD37">X10/W10-1</f>
        <v>0.006734269168115148</v>
      </c>
      <c r="AC10" s="215">
        <f t="shared" si="1"/>
        <v>0.042067000611630156</v>
      </c>
      <c r="AD10" s="215">
        <f t="shared" si="1"/>
        <v>0.054700530845898765</v>
      </c>
    </row>
    <row r="11" spans="2:30" s="8" customFormat="1" ht="12.75" customHeight="1" thickBot="1">
      <c r="B11" s="325"/>
      <c r="C11" s="18"/>
      <c r="D11" s="20" t="s">
        <v>2</v>
      </c>
      <c r="E11" s="130">
        <v>19067</v>
      </c>
      <c r="F11" s="130">
        <v>19575</v>
      </c>
      <c r="G11" s="130">
        <v>19733</v>
      </c>
      <c r="H11" s="130">
        <v>24208</v>
      </c>
      <c r="I11" s="130">
        <v>25058</v>
      </c>
      <c r="J11" s="130">
        <v>25495</v>
      </c>
      <c r="K11" s="130">
        <v>25665</v>
      </c>
      <c r="L11" s="130">
        <v>25659</v>
      </c>
      <c r="M11" s="130">
        <v>17667</v>
      </c>
      <c r="N11" s="130">
        <v>14389</v>
      </c>
      <c r="O11" s="130">
        <v>20873</v>
      </c>
      <c r="P11" s="130">
        <v>20118</v>
      </c>
      <c r="Q11" s="130">
        <v>15182</v>
      </c>
      <c r="R11" s="130">
        <v>17198</v>
      </c>
      <c r="S11" s="130">
        <v>23324</v>
      </c>
      <c r="T11" s="130">
        <v>24492</v>
      </c>
      <c r="U11" s="130">
        <v>24455</v>
      </c>
      <c r="V11" s="178"/>
      <c r="W11" s="130">
        <v>24856</v>
      </c>
      <c r="X11" s="130">
        <v>25037</v>
      </c>
      <c r="Y11" s="129">
        <v>26382</v>
      </c>
      <c r="Z11" s="129">
        <v>26513</v>
      </c>
      <c r="AA11" s="179"/>
      <c r="AB11" s="216">
        <f t="shared" si="1"/>
        <v>0.007281943997425211</v>
      </c>
      <c r="AC11" s="216">
        <f t="shared" si="1"/>
        <v>0.053720493669369374</v>
      </c>
      <c r="AD11" s="216">
        <f t="shared" si="1"/>
        <v>0.004965506784929019</v>
      </c>
    </row>
    <row r="12" spans="2:30" s="8" customFormat="1" ht="12.75" customHeight="1" thickBot="1">
      <c r="B12" s="325"/>
      <c r="C12" s="160"/>
      <c r="D12" s="20" t="s">
        <v>3</v>
      </c>
      <c r="E12" s="130">
        <v>27971</v>
      </c>
      <c r="F12" s="130">
        <v>27772</v>
      </c>
      <c r="G12" s="130">
        <v>26549</v>
      </c>
      <c r="H12" s="130">
        <v>29338</v>
      </c>
      <c r="I12" s="130">
        <v>30877</v>
      </c>
      <c r="J12" s="130">
        <v>31489</v>
      </c>
      <c r="K12" s="130">
        <v>31928</v>
      </c>
      <c r="L12" s="130">
        <v>32801</v>
      </c>
      <c r="M12" s="130">
        <v>24140</v>
      </c>
      <c r="N12" s="130">
        <v>17585</v>
      </c>
      <c r="O12" s="130">
        <v>21387</v>
      </c>
      <c r="P12" s="130">
        <v>19586</v>
      </c>
      <c r="Q12" s="130">
        <v>16166</v>
      </c>
      <c r="R12" s="130">
        <v>17997</v>
      </c>
      <c r="S12" s="130">
        <v>19645</v>
      </c>
      <c r="T12" s="130">
        <v>18673</v>
      </c>
      <c r="U12" s="130">
        <v>19825</v>
      </c>
      <c r="V12" s="178"/>
      <c r="W12" s="130">
        <v>23912</v>
      </c>
      <c r="X12" s="130">
        <v>22750</v>
      </c>
      <c r="Y12" s="129">
        <v>24341</v>
      </c>
      <c r="Z12" s="129">
        <v>25506</v>
      </c>
      <c r="AA12" s="179"/>
      <c r="AB12" s="216">
        <f t="shared" si="1"/>
        <v>-0.04859484777517564</v>
      </c>
      <c r="AC12" s="216">
        <f t="shared" si="1"/>
        <v>0.06993406593406593</v>
      </c>
      <c r="AD12" s="216">
        <f t="shared" si="1"/>
        <v>0.04786163263629262</v>
      </c>
    </row>
    <row r="13" spans="2:30" s="8" customFormat="1" ht="12.75" customHeight="1" thickBot="1">
      <c r="B13" s="325"/>
      <c r="C13" s="333" t="s">
        <v>46</v>
      </c>
      <c r="D13" s="334"/>
      <c r="E13" s="133"/>
      <c r="F13" s="133"/>
      <c r="G13" s="133"/>
      <c r="H13" s="133"/>
      <c r="I13" s="133"/>
      <c r="J13" s="133"/>
      <c r="K13" s="133"/>
      <c r="L13" s="133"/>
      <c r="M13" s="133"/>
      <c r="N13" s="133"/>
      <c r="O13" s="22"/>
      <c r="P13" s="22"/>
      <c r="Q13" s="22"/>
      <c r="R13" s="22"/>
      <c r="S13" s="22"/>
      <c r="T13" s="22"/>
      <c r="U13" s="22"/>
      <c r="V13" s="179"/>
      <c r="W13" s="22"/>
      <c r="X13" s="22"/>
      <c r="Y13" s="129"/>
      <c r="Z13" s="129"/>
      <c r="AA13" s="179"/>
      <c r="AB13" s="217"/>
      <c r="AC13" s="217"/>
      <c r="AD13" s="217"/>
    </row>
    <row r="14" spans="2:30" s="8" customFormat="1" ht="12.75" customHeight="1" thickBot="1">
      <c r="B14" s="325"/>
      <c r="C14" s="23"/>
      <c r="D14" s="24" t="s">
        <v>4</v>
      </c>
      <c r="E14" s="144">
        <v>0</v>
      </c>
      <c r="F14" s="130">
        <v>96630</v>
      </c>
      <c r="G14" s="130">
        <v>83958</v>
      </c>
      <c r="H14" s="130">
        <v>85101</v>
      </c>
      <c r="I14" s="130">
        <v>89077</v>
      </c>
      <c r="J14" s="130">
        <v>93730</v>
      </c>
      <c r="K14" s="130">
        <v>17656</v>
      </c>
      <c r="L14" s="130">
        <v>32417</v>
      </c>
      <c r="M14" s="130">
        <v>27245</v>
      </c>
      <c r="N14" s="130">
        <v>59672</v>
      </c>
      <c r="O14" s="130">
        <v>96993</v>
      </c>
      <c r="P14" s="130">
        <v>104941</v>
      </c>
      <c r="Q14" s="130">
        <v>102651</v>
      </c>
      <c r="R14" s="130">
        <v>108226</v>
      </c>
      <c r="S14" s="130">
        <v>110816</v>
      </c>
      <c r="T14" s="130">
        <v>96535</v>
      </c>
      <c r="U14" s="130">
        <v>86215</v>
      </c>
      <c r="V14" s="178"/>
      <c r="W14" s="130">
        <v>93807</v>
      </c>
      <c r="X14" s="130">
        <v>94793</v>
      </c>
      <c r="Y14" s="129">
        <v>90140</v>
      </c>
      <c r="Z14" s="129">
        <v>90663</v>
      </c>
      <c r="AA14" s="179"/>
      <c r="AB14" s="216">
        <f t="shared" si="1"/>
        <v>0.01051094268018371</v>
      </c>
      <c r="AC14" s="216">
        <f t="shared" si="1"/>
        <v>-0.04908590296751869</v>
      </c>
      <c r="AD14" s="216">
        <f t="shared" si="1"/>
        <v>0.005802085644552868</v>
      </c>
    </row>
    <row r="15" spans="2:30" s="8" customFormat="1" ht="12.75" customHeight="1" thickBot="1">
      <c r="B15" s="325"/>
      <c r="C15" s="23"/>
      <c r="D15" s="24" t="s">
        <v>25</v>
      </c>
      <c r="E15" s="144">
        <v>0</v>
      </c>
      <c r="F15" s="130">
        <v>256</v>
      </c>
      <c r="G15" s="130">
        <v>836</v>
      </c>
      <c r="H15" s="130">
        <v>717</v>
      </c>
      <c r="I15" s="130">
        <v>866</v>
      </c>
      <c r="J15" s="130">
        <v>941</v>
      </c>
      <c r="K15" s="130">
        <v>657</v>
      </c>
      <c r="L15" s="130">
        <v>726</v>
      </c>
      <c r="M15" s="130">
        <v>760</v>
      </c>
      <c r="N15" s="130">
        <v>1359</v>
      </c>
      <c r="O15" s="130">
        <v>1535</v>
      </c>
      <c r="P15" s="130">
        <v>1553</v>
      </c>
      <c r="Q15" s="130">
        <v>1686</v>
      </c>
      <c r="R15" s="130">
        <v>1760</v>
      </c>
      <c r="S15" s="130">
        <v>1756</v>
      </c>
      <c r="T15" s="130">
        <v>1699</v>
      </c>
      <c r="U15" s="130">
        <v>1644</v>
      </c>
      <c r="V15" s="178"/>
      <c r="W15" s="130">
        <v>1683</v>
      </c>
      <c r="X15" s="130">
        <v>1496</v>
      </c>
      <c r="Y15" s="129">
        <v>1533</v>
      </c>
      <c r="Z15" s="129">
        <v>1420</v>
      </c>
      <c r="AA15" s="179"/>
      <c r="AB15" s="216">
        <f t="shared" si="1"/>
        <v>-0.11111111111111116</v>
      </c>
      <c r="AC15" s="216">
        <f t="shared" si="1"/>
        <v>0.024732620320855547</v>
      </c>
      <c r="AD15" s="216">
        <f t="shared" si="1"/>
        <v>-0.07371167645140253</v>
      </c>
    </row>
    <row r="16" spans="2:30" s="8" customFormat="1" ht="12.75" customHeight="1" thickBot="1">
      <c r="B16" s="325"/>
      <c r="C16" s="25"/>
      <c r="D16" s="24" t="s">
        <v>5</v>
      </c>
      <c r="E16" s="144">
        <v>0</v>
      </c>
      <c r="F16" s="144">
        <v>0</v>
      </c>
      <c r="G16" s="144">
        <v>0</v>
      </c>
      <c r="H16" s="144">
        <v>0</v>
      </c>
      <c r="I16" s="144">
        <v>0</v>
      </c>
      <c r="J16" s="144">
        <v>0</v>
      </c>
      <c r="K16" s="144">
        <v>0</v>
      </c>
      <c r="L16" s="144">
        <v>0</v>
      </c>
      <c r="M16" s="130">
        <v>1243</v>
      </c>
      <c r="N16" s="130">
        <v>5088</v>
      </c>
      <c r="O16" s="130">
        <v>4674</v>
      </c>
      <c r="P16" s="130">
        <v>4899</v>
      </c>
      <c r="Q16" s="130">
        <v>4668</v>
      </c>
      <c r="R16" s="130">
        <v>4311</v>
      </c>
      <c r="S16" s="130">
        <v>4151</v>
      </c>
      <c r="T16" s="130">
        <v>3485</v>
      </c>
      <c r="U16" s="130">
        <v>3411</v>
      </c>
      <c r="V16" s="178"/>
      <c r="W16" s="130">
        <v>3409</v>
      </c>
      <c r="X16" s="130">
        <v>2903</v>
      </c>
      <c r="Y16" s="129">
        <v>2614</v>
      </c>
      <c r="Z16" s="129">
        <v>2261</v>
      </c>
      <c r="AA16" s="179"/>
      <c r="AB16" s="216">
        <f t="shared" si="1"/>
        <v>-0.1484306248166618</v>
      </c>
      <c r="AC16" s="216">
        <f>Y16/X16-1</f>
        <v>-0.09955218739235272</v>
      </c>
      <c r="AD16" s="216">
        <f>Z16/Y16-1</f>
        <v>-0.13504208110175975</v>
      </c>
    </row>
    <row r="17" spans="2:30" s="8" customFormat="1" ht="12.75" customHeight="1" thickBot="1">
      <c r="B17" s="325"/>
      <c r="C17" s="25"/>
      <c r="D17" s="20" t="s">
        <v>24</v>
      </c>
      <c r="E17" s="144">
        <v>0</v>
      </c>
      <c r="F17" s="144">
        <v>0</v>
      </c>
      <c r="G17" s="144">
        <v>0</v>
      </c>
      <c r="H17" s="144">
        <v>0</v>
      </c>
      <c r="I17" s="144">
        <v>0</v>
      </c>
      <c r="J17" s="144">
        <v>0</v>
      </c>
      <c r="K17" s="144">
        <v>0</v>
      </c>
      <c r="L17" s="144">
        <v>0</v>
      </c>
      <c r="M17" s="130">
        <v>606</v>
      </c>
      <c r="N17" s="130">
        <v>2232</v>
      </c>
      <c r="O17" s="130">
        <v>2291</v>
      </c>
      <c r="P17" s="130">
        <v>2208</v>
      </c>
      <c r="Q17" s="130">
        <v>2188</v>
      </c>
      <c r="R17" s="130">
        <v>2216</v>
      </c>
      <c r="S17" s="130">
        <v>2152</v>
      </c>
      <c r="T17" s="130">
        <v>2017</v>
      </c>
      <c r="U17" s="130">
        <v>1901</v>
      </c>
      <c r="V17" s="178"/>
      <c r="W17" s="130">
        <v>1900</v>
      </c>
      <c r="X17" s="130">
        <v>1897</v>
      </c>
      <c r="Y17" s="129">
        <v>2046</v>
      </c>
      <c r="Z17" s="129">
        <v>2442</v>
      </c>
      <c r="AA17" s="179"/>
      <c r="AB17" s="216">
        <f t="shared" si="1"/>
        <v>-0.0015789473684210131</v>
      </c>
      <c r="AC17" s="216">
        <f t="shared" si="1"/>
        <v>0.07854507116499732</v>
      </c>
      <c r="AD17" s="216">
        <f t="shared" si="1"/>
        <v>0.19354838709677424</v>
      </c>
    </row>
    <row r="18" spans="2:30" s="8" customFormat="1" ht="12.75" customHeight="1" thickBot="1">
      <c r="B18" s="326"/>
      <c r="C18" s="31"/>
      <c r="D18" s="26"/>
      <c r="E18" s="134"/>
      <c r="F18" s="134"/>
      <c r="G18" s="134"/>
      <c r="H18" s="134"/>
      <c r="I18" s="134"/>
      <c r="J18" s="134"/>
      <c r="K18" s="134"/>
      <c r="L18" s="134"/>
      <c r="M18" s="134"/>
      <c r="N18" s="134"/>
      <c r="O18" s="26"/>
      <c r="P18" s="26"/>
      <c r="Q18" s="26"/>
      <c r="R18" s="26"/>
      <c r="S18" s="26"/>
      <c r="T18" s="26"/>
      <c r="U18" s="26"/>
      <c r="V18" s="179"/>
      <c r="W18" s="26"/>
      <c r="X18" s="26"/>
      <c r="Y18" s="26"/>
      <c r="Z18" s="26"/>
      <c r="AA18" s="179"/>
      <c r="AB18" s="218"/>
      <c r="AC18" s="218"/>
      <c r="AD18" s="218"/>
    </row>
    <row r="19" spans="2:30" s="28" customFormat="1" ht="17.25" customHeight="1" thickBot="1" thickTop="1">
      <c r="B19" s="327" t="s">
        <v>7</v>
      </c>
      <c r="C19" s="43" t="s">
        <v>0</v>
      </c>
      <c r="D19" s="27"/>
      <c r="E19" s="135">
        <f>SUM(E20:E22)</f>
        <v>252109</v>
      </c>
      <c r="F19" s="135">
        <f aca="true" t="shared" si="2" ref="F19:U19">SUM(F20:F22)</f>
        <v>280690</v>
      </c>
      <c r="G19" s="135">
        <f t="shared" si="2"/>
        <v>288078</v>
      </c>
      <c r="H19" s="135">
        <f t="shared" si="2"/>
        <v>333856</v>
      </c>
      <c r="I19" s="135">
        <f t="shared" si="2"/>
        <v>361593</v>
      </c>
      <c r="J19" s="135">
        <f t="shared" si="2"/>
        <v>373930</v>
      </c>
      <c r="K19" s="135">
        <f t="shared" si="2"/>
        <v>361569</v>
      </c>
      <c r="L19" s="135">
        <f t="shared" si="2"/>
        <v>379081</v>
      </c>
      <c r="M19" s="135">
        <f t="shared" si="2"/>
        <v>322052</v>
      </c>
      <c r="N19" s="135">
        <f t="shared" si="2"/>
        <v>296906</v>
      </c>
      <c r="O19" s="135">
        <f t="shared" si="2"/>
        <v>355626</v>
      </c>
      <c r="P19" s="135">
        <f t="shared" si="2"/>
        <v>337388</v>
      </c>
      <c r="Q19" s="135">
        <f t="shared" si="2"/>
        <v>301088</v>
      </c>
      <c r="R19" s="135">
        <f t="shared" si="2"/>
        <v>309654</v>
      </c>
      <c r="S19" s="135">
        <f t="shared" si="2"/>
        <v>332276</v>
      </c>
      <c r="T19" s="135">
        <f t="shared" si="2"/>
        <v>352944</v>
      </c>
      <c r="U19" s="135">
        <f t="shared" si="2"/>
        <v>334325</v>
      </c>
      <c r="V19" s="177"/>
      <c r="W19" s="128">
        <v>345837</v>
      </c>
      <c r="X19" s="128">
        <v>335555</v>
      </c>
      <c r="Y19" s="128">
        <f>SUM(Y20:Y22)</f>
        <v>356520</v>
      </c>
      <c r="Z19" s="128">
        <v>372513</v>
      </c>
      <c r="AA19" s="181"/>
      <c r="AB19" s="214">
        <f t="shared" si="1"/>
        <v>-0.0297307691195563</v>
      </c>
      <c r="AC19" s="214">
        <f t="shared" si="1"/>
        <v>0.06247858026255004</v>
      </c>
      <c r="AD19" s="214">
        <f t="shared" si="1"/>
        <v>0.044858633456748676</v>
      </c>
    </row>
    <row r="20" spans="2:30" s="8" customFormat="1" ht="12.75" customHeight="1" thickBot="1">
      <c r="B20" s="328"/>
      <c r="C20" s="23" t="s">
        <v>47</v>
      </c>
      <c r="D20" s="20" t="s">
        <v>1</v>
      </c>
      <c r="E20" s="130">
        <v>197988</v>
      </c>
      <c r="F20" s="130">
        <v>227691</v>
      </c>
      <c r="G20" s="130">
        <v>234102</v>
      </c>
      <c r="H20" s="130">
        <v>269129</v>
      </c>
      <c r="I20" s="130">
        <v>293959</v>
      </c>
      <c r="J20" s="130">
        <v>305721</v>
      </c>
      <c r="K20" s="130">
        <v>293596</v>
      </c>
      <c r="L20" s="130">
        <v>309694</v>
      </c>
      <c r="M20" s="130">
        <v>273325</v>
      </c>
      <c r="N20" s="130">
        <v>259129</v>
      </c>
      <c r="O20" s="130">
        <v>305349</v>
      </c>
      <c r="P20" s="130">
        <v>290607</v>
      </c>
      <c r="Q20" s="130">
        <v>263422</v>
      </c>
      <c r="R20" s="130">
        <v>266525</v>
      </c>
      <c r="S20" s="130">
        <v>276653</v>
      </c>
      <c r="T20" s="130">
        <v>294298</v>
      </c>
      <c r="U20" s="130">
        <v>274667</v>
      </c>
      <c r="V20" s="178"/>
      <c r="W20" s="129">
        <v>284244</v>
      </c>
      <c r="X20" s="129">
        <v>275454</v>
      </c>
      <c r="Y20" s="129">
        <v>292933</v>
      </c>
      <c r="Z20" s="129">
        <v>307611</v>
      </c>
      <c r="AA20" s="179"/>
      <c r="AB20" s="215">
        <f t="shared" si="1"/>
        <v>-0.030924135601806846</v>
      </c>
      <c r="AC20" s="215">
        <f t="shared" si="1"/>
        <v>0.06345524116549406</v>
      </c>
      <c r="AD20" s="215">
        <f t="shared" si="1"/>
        <v>0.05010702105942322</v>
      </c>
    </row>
    <row r="21" spans="2:30" s="8" customFormat="1" ht="12.75" customHeight="1" thickBot="1">
      <c r="B21" s="328"/>
      <c r="C21" s="18"/>
      <c r="D21" s="20" t="s">
        <v>2</v>
      </c>
      <c r="E21" s="130">
        <v>15056</v>
      </c>
      <c r="F21" s="130">
        <v>15345</v>
      </c>
      <c r="G21" s="130">
        <v>16499</v>
      </c>
      <c r="H21" s="130">
        <v>21363</v>
      </c>
      <c r="I21" s="130">
        <v>23414</v>
      </c>
      <c r="J21" s="130">
        <v>24221</v>
      </c>
      <c r="K21" s="130">
        <v>24804</v>
      </c>
      <c r="L21" s="130">
        <v>26010</v>
      </c>
      <c r="M21" s="130">
        <v>17625</v>
      </c>
      <c r="N21" s="130">
        <v>15148</v>
      </c>
      <c r="O21" s="130">
        <v>22855</v>
      </c>
      <c r="P21" s="130">
        <v>21971</v>
      </c>
      <c r="Q21" s="130">
        <v>17263</v>
      </c>
      <c r="R21" s="130">
        <v>20194</v>
      </c>
      <c r="S21" s="130">
        <v>28348</v>
      </c>
      <c r="T21" s="130">
        <v>30369</v>
      </c>
      <c r="U21" s="130">
        <v>30463</v>
      </c>
      <c r="V21" s="178"/>
      <c r="W21" s="130">
        <v>30578</v>
      </c>
      <c r="X21" s="130">
        <v>30851</v>
      </c>
      <c r="Y21" s="129">
        <v>32645</v>
      </c>
      <c r="Z21" s="129">
        <v>32605</v>
      </c>
      <c r="AA21" s="179"/>
      <c r="AB21" s="216">
        <f t="shared" si="1"/>
        <v>0.008927987441951668</v>
      </c>
      <c r="AC21" s="216">
        <f t="shared" si="1"/>
        <v>0.058150465138893326</v>
      </c>
      <c r="AD21" s="216">
        <f t="shared" si="1"/>
        <v>-0.0012253024965538373</v>
      </c>
    </row>
    <row r="22" spans="2:30" s="8" customFormat="1" ht="12.75" customHeight="1" thickBot="1">
      <c r="B22" s="328"/>
      <c r="C22" s="18"/>
      <c r="D22" s="20" t="s">
        <v>3</v>
      </c>
      <c r="E22" s="130">
        <v>39065</v>
      </c>
      <c r="F22" s="130">
        <v>37654</v>
      </c>
      <c r="G22" s="130">
        <v>37477</v>
      </c>
      <c r="H22" s="130">
        <v>43364</v>
      </c>
      <c r="I22" s="130">
        <v>44220</v>
      </c>
      <c r="J22" s="130">
        <v>43988</v>
      </c>
      <c r="K22" s="130">
        <v>43169</v>
      </c>
      <c r="L22" s="130">
        <v>43377</v>
      </c>
      <c r="M22" s="130">
        <v>31102</v>
      </c>
      <c r="N22" s="130">
        <v>22629</v>
      </c>
      <c r="O22" s="130">
        <v>27422</v>
      </c>
      <c r="P22" s="130">
        <v>24810</v>
      </c>
      <c r="Q22" s="130">
        <v>20403</v>
      </c>
      <c r="R22" s="130">
        <v>22935</v>
      </c>
      <c r="S22" s="130">
        <v>27275</v>
      </c>
      <c r="T22" s="130">
        <v>28277</v>
      </c>
      <c r="U22" s="130">
        <v>29195</v>
      </c>
      <c r="V22" s="178"/>
      <c r="W22" s="130">
        <v>31015</v>
      </c>
      <c r="X22" s="130">
        <v>29250</v>
      </c>
      <c r="Y22" s="129">
        <v>30942</v>
      </c>
      <c r="Z22" s="129">
        <v>32297</v>
      </c>
      <c r="AA22" s="179"/>
      <c r="AB22" s="216">
        <f t="shared" si="1"/>
        <v>-0.05690794776720942</v>
      </c>
      <c r="AC22" s="216">
        <f t="shared" si="1"/>
        <v>0.05784615384615388</v>
      </c>
      <c r="AD22" s="216">
        <f t="shared" si="1"/>
        <v>0.0437916101092366</v>
      </c>
    </row>
    <row r="23" spans="2:30" s="8" customFormat="1" ht="12.75" customHeight="1" thickBot="1">
      <c r="B23" s="328"/>
      <c r="C23" s="345" t="s">
        <v>52</v>
      </c>
      <c r="D23" s="345"/>
      <c r="E23" s="133"/>
      <c r="F23" s="133"/>
      <c r="G23" s="133"/>
      <c r="H23" s="133"/>
      <c r="I23" s="133"/>
      <c r="J23" s="133"/>
      <c r="K23" s="133"/>
      <c r="L23" s="133"/>
      <c r="M23" s="133"/>
      <c r="N23" s="133"/>
      <c r="O23" s="22"/>
      <c r="P23" s="22"/>
      <c r="Q23" s="22"/>
      <c r="R23" s="22"/>
      <c r="S23" s="22"/>
      <c r="T23" s="22"/>
      <c r="U23" s="22"/>
      <c r="V23" s="179"/>
      <c r="W23" s="22"/>
      <c r="X23" s="22"/>
      <c r="Y23" s="129"/>
      <c r="Z23" s="129"/>
      <c r="AA23" s="179"/>
      <c r="AB23" s="217"/>
      <c r="AC23" s="217"/>
      <c r="AD23" s="217"/>
    </row>
    <row r="24" spans="2:30" s="8" customFormat="1" ht="12.75" customHeight="1" thickBot="1">
      <c r="B24" s="328"/>
      <c r="C24" s="23"/>
      <c r="D24" s="24" t="s">
        <v>4</v>
      </c>
      <c r="E24" s="144">
        <v>0</v>
      </c>
      <c r="F24" s="130">
        <v>16464</v>
      </c>
      <c r="G24" s="130">
        <v>19291</v>
      </c>
      <c r="H24" s="130">
        <v>23271</v>
      </c>
      <c r="I24" s="130">
        <v>26312</v>
      </c>
      <c r="J24" s="130">
        <v>28872</v>
      </c>
      <c r="K24" s="130">
        <v>6932</v>
      </c>
      <c r="L24" s="130">
        <v>11018</v>
      </c>
      <c r="M24" s="130">
        <v>10727</v>
      </c>
      <c r="N24" s="130">
        <v>26879</v>
      </c>
      <c r="O24" s="130">
        <v>46100</v>
      </c>
      <c r="P24" s="130">
        <v>51266</v>
      </c>
      <c r="Q24" s="130">
        <v>52394</v>
      </c>
      <c r="R24" s="130">
        <v>55276</v>
      </c>
      <c r="S24" s="130">
        <v>57249</v>
      </c>
      <c r="T24" s="130">
        <v>51706</v>
      </c>
      <c r="U24" s="130">
        <v>43667</v>
      </c>
      <c r="V24" s="178"/>
      <c r="W24" s="130">
        <v>44685</v>
      </c>
      <c r="X24" s="130">
        <v>44475</v>
      </c>
      <c r="Y24" s="129">
        <v>40236</v>
      </c>
      <c r="Z24" s="129">
        <v>38838</v>
      </c>
      <c r="AA24" s="179"/>
      <c r="AB24" s="216">
        <f t="shared" si="1"/>
        <v>-0.0046995636119503414</v>
      </c>
      <c r="AC24" s="216">
        <f t="shared" si="1"/>
        <v>-0.09531197301854977</v>
      </c>
      <c r="AD24" s="216">
        <f t="shared" si="1"/>
        <v>-0.034745004473605734</v>
      </c>
    </row>
    <row r="25" spans="2:30" s="8" customFormat="1" ht="12.75" customHeight="1" thickBot="1">
      <c r="B25" s="328"/>
      <c r="C25" s="23"/>
      <c r="D25" s="24" t="s">
        <v>25</v>
      </c>
      <c r="E25" s="144">
        <v>0</v>
      </c>
      <c r="F25" s="130">
        <v>103</v>
      </c>
      <c r="G25" s="130">
        <v>301</v>
      </c>
      <c r="H25" s="130">
        <v>322</v>
      </c>
      <c r="I25" s="130">
        <v>320</v>
      </c>
      <c r="J25" s="130">
        <v>428</v>
      </c>
      <c r="K25" s="130">
        <v>312</v>
      </c>
      <c r="L25" s="130">
        <v>350</v>
      </c>
      <c r="M25" s="130">
        <v>388</v>
      </c>
      <c r="N25" s="130">
        <v>701</v>
      </c>
      <c r="O25" s="130">
        <v>829</v>
      </c>
      <c r="P25" s="130">
        <v>917</v>
      </c>
      <c r="Q25" s="130">
        <v>997</v>
      </c>
      <c r="R25" s="130">
        <v>1033</v>
      </c>
      <c r="S25" s="130">
        <v>1079</v>
      </c>
      <c r="T25" s="130">
        <v>1030</v>
      </c>
      <c r="U25" s="130">
        <v>960</v>
      </c>
      <c r="V25" s="178"/>
      <c r="W25" s="130">
        <v>968</v>
      </c>
      <c r="X25" s="130">
        <v>932</v>
      </c>
      <c r="Y25" s="129">
        <v>857</v>
      </c>
      <c r="Z25" s="129">
        <v>849</v>
      </c>
      <c r="AA25" s="179"/>
      <c r="AB25" s="216">
        <f t="shared" si="1"/>
        <v>-0.037190082644628086</v>
      </c>
      <c r="AC25" s="216">
        <f t="shared" si="1"/>
        <v>-0.08047210300429186</v>
      </c>
      <c r="AD25" s="216">
        <f t="shared" si="1"/>
        <v>-0.009334889148191361</v>
      </c>
    </row>
    <row r="26" spans="2:30" s="8" customFormat="1" ht="12.75" customHeight="1" thickBot="1">
      <c r="B26" s="328"/>
      <c r="C26" s="25"/>
      <c r="D26" s="24" t="s">
        <v>5</v>
      </c>
      <c r="E26" s="144">
        <v>0</v>
      </c>
      <c r="F26" s="144">
        <v>0</v>
      </c>
      <c r="G26" s="144">
        <v>0</v>
      </c>
      <c r="H26" s="144">
        <v>0</v>
      </c>
      <c r="I26" s="144">
        <v>0</v>
      </c>
      <c r="J26" s="144">
        <v>0</v>
      </c>
      <c r="K26" s="144">
        <v>0</v>
      </c>
      <c r="L26" s="144">
        <v>0</v>
      </c>
      <c r="M26" s="130">
        <v>251</v>
      </c>
      <c r="N26" s="130">
        <v>1176</v>
      </c>
      <c r="O26" s="130">
        <v>1031</v>
      </c>
      <c r="P26" s="130">
        <v>1110</v>
      </c>
      <c r="Q26" s="130">
        <v>1115</v>
      </c>
      <c r="R26" s="130">
        <v>1107</v>
      </c>
      <c r="S26" s="130">
        <v>1023</v>
      </c>
      <c r="T26" s="130">
        <v>798</v>
      </c>
      <c r="U26" s="130">
        <v>656</v>
      </c>
      <c r="V26" s="178"/>
      <c r="W26" s="130">
        <v>656</v>
      </c>
      <c r="X26" s="130">
        <v>522</v>
      </c>
      <c r="Y26" s="129">
        <v>426</v>
      </c>
      <c r="Z26" s="129">
        <v>354</v>
      </c>
      <c r="AA26" s="179"/>
      <c r="AB26" s="216">
        <f>X26/W26-1</f>
        <v>-0.2042682926829268</v>
      </c>
      <c r="AC26" s="216">
        <f>Y26/X26-1</f>
        <v>-0.1839080459770115</v>
      </c>
      <c r="AD26" s="216">
        <f>Z26/Y26-1</f>
        <v>-0.16901408450704225</v>
      </c>
    </row>
    <row r="27" spans="2:30" s="8" customFormat="1" ht="12.75" customHeight="1" thickBot="1">
      <c r="B27" s="328"/>
      <c r="C27" s="25"/>
      <c r="D27" s="20" t="s">
        <v>24</v>
      </c>
      <c r="E27" s="144">
        <v>0</v>
      </c>
      <c r="F27" s="144">
        <v>0</v>
      </c>
      <c r="G27" s="144">
        <v>0</v>
      </c>
      <c r="H27" s="144">
        <v>0</v>
      </c>
      <c r="I27" s="144">
        <v>0</v>
      </c>
      <c r="J27" s="144">
        <v>0</v>
      </c>
      <c r="K27" s="144">
        <v>0</v>
      </c>
      <c r="L27" s="144">
        <v>0</v>
      </c>
      <c r="M27" s="130">
        <v>239</v>
      </c>
      <c r="N27" s="130">
        <v>1032</v>
      </c>
      <c r="O27" s="130">
        <v>1196</v>
      </c>
      <c r="P27" s="130">
        <v>1244</v>
      </c>
      <c r="Q27" s="130">
        <v>1273</v>
      </c>
      <c r="R27" s="130">
        <v>1363</v>
      </c>
      <c r="S27" s="130">
        <v>1345</v>
      </c>
      <c r="T27" s="130">
        <v>1343</v>
      </c>
      <c r="U27" s="130">
        <v>1222</v>
      </c>
      <c r="V27" s="208"/>
      <c r="W27" s="130">
        <v>1222</v>
      </c>
      <c r="X27" s="130">
        <v>1189</v>
      </c>
      <c r="Y27" s="129">
        <v>1297</v>
      </c>
      <c r="Z27" s="129">
        <v>1545</v>
      </c>
      <c r="AA27" s="179"/>
      <c r="AB27" s="216">
        <f t="shared" si="1"/>
        <v>-0.027004909983633363</v>
      </c>
      <c r="AC27" s="216">
        <f t="shared" si="1"/>
        <v>0.09083263246425566</v>
      </c>
      <c r="AD27" s="216">
        <f t="shared" si="1"/>
        <v>0.1912104857363146</v>
      </c>
    </row>
    <row r="28" spans="2:30" s="8" customFormat="1" ht="12.75" customHeight="1" thickBot="1">
      <c r="B28" s="329"/>
      <c r="C28" s="26"/>
      <c r="D28" s="26"/>
      <c r="E28" s="134"/>
      <c r="F28" s="134"/>
      <c r="G28" s="134"/>
      <c r="H28" s="134"/>
      <c r="I28" s="134"/>
      <c r="J28" s="134"/>
      <c r="K28" s="134"/>
      <c r="L28" s="134"/>
      <c r="M28" s="134"/>
      <c r="N28" s="134"/>
      <c r="O28" s="26"/>
      <c r="P28" s="26"/>
      <c r="Q28" s="26"/>
      <c r="R28" s="26"/>
      <c r="S28" s="26"/>
      <c r="T28" s="26"/>
      <c r="U28" s="26"/>
      <c r="V28" s="179"/>
      <c r="W28" s="26"/>
      <c r="X28" s="26"/>
      <c r="Y28" s="26"/>
      <c r="Z28" s="26"/>
      <c r="AA28" s="179"/>
      <c r="AB28" s="219"/>
      <c r="AC28" s="219"/>
      <c r="AD28" s="219"/>
    </row>
    <row r="29" spans="2:30" s="8" customFormat="1" ht="17.25" customHeight="1" thickBot="1" thickTop="1">
      <c r="B29" s="330" t="s">
        <v>8</v>
      </c>
      <c r="C29" s="43" t="s">
        <v>0</v>
      </c>
      <c r="D29" s="30"/>
      <c r="E29" s="131">
        <f aca="true" t="shared" si="3" ref="E29:U29">E9+E19</f>
        <v>519005</v>
      </c>
      <c r="F29" s="131">
        <f t="shared" si="3"/>
        <v>657059</v>
      </c>
      <c r="G29" s="131">
        <f t="shared" si="3"/>
        <v>639384</v>
      </c>
      <c r="H29" s="131">
        <f t="shared" si="3"/>
        <v>715555</v>
      </c>
      <c r="I29" s="131">
        <f t="shared" si="3"/>
        <v>753256</v>
      </c>
      <c r="J29" s="131">
        <f t="shared" si="3"/>
        <v>769185</v>
      </c>
      <c r="K29" s="131">
        <f t="shared" si="3"/>
        <v>683274</v>
      </c>
      <c r="L29" s="131">
        <f t="shared" si="3"/>
        <v>725889</v>
      </c>
      <c r="M29" s="131">
        <f t="shared" si="3"/>
        <v>606174</v>
      </c>
      <c r="N29" s="135">
        <f t="shared" si="3"/>
        <v>573267</v>
      </c>
      <c r="O29" s="135">
        <f t="shared" si="3"/>
        <v>687077</v>
      </c>
      <c r="P29" s="135">
        <f t="shared" si="3"/>
        <v>657231</v>
      </c>
      <c r="Q29" s="135">
        <f t="shared" si="3"/>
        <v>587784</v>
      </c>
      <c r="R29" s="135">
        <f t="shared" si="3"/>
        <v>606260</v>
      </c>
      <c r="S29" s="135">
        <f t="shared" si="3"/>
        <v>637531</v>
      </c>
      <c r="T29" s="135">
        <f t="shared" si="3"/>
        <v>649240</v>
      </c>
      <c r="U29" s="135">
        <f t="shared" si="3"/>
        <v>614189</v>
      </c>
      <c r="V29" s="177"/>
      <c r="W29" s="135">
        <v>651203</v>
      </c>
      <c r="X29" s="135">
        <v>641668</v>
      </c>
      <c r="Y29" s="135">
        <f>Y9+Y19</f>
        <v>676436</v>
      </c>
      <c r="Z29" s="135">
        <v>708450</v>
      </c>
      <c r="AA29" s="179"/>
      <c r="AB29" s="220">
        <f t="shared" si="1"/>
        <v>-0.014642131562661698</v>
      </c>
      <c r="AC29" s="220">
        <f t="shared" si="1"/>
        <v>0.054183783514216044</v>
      </c>
      <c r="AD29" s="220">
        <f t="shared" si="1"/>
        <v>0.0473274633520393</v>
      </c>
    </row>
    <row r="30" spans="2:30" s="8" customFormat="1" ht="12.75" customHeight="1" thickBot="1">
      <c r="B30" s="331"/>
      <c r="C30" s="18" t="s">
        <v>45</v>
      </c>
      <c r="D30" s="20" t="s">
        <v>1</v>
      </c>
      <c r="E30" s="130">
        <f aca="true" t="shared" si="4" ref="E30:U30">E10+E20</f>
        <v>417846</v>
      </c>
      <c r="F30" s="130">
        <f t="shared" si="4"/>
        <v>556713</v>
      </c>
      <c r="G30" s="130">
        <f t="shared" si="4"/>
        <v>539126</v>
      </c>
      <c r="H30" s="130">
        <f t="shared" si="4"/>
        <v>597282</v>
      </c>
      <c r="I30" s="130">
        <f t="shared" si="4"/>
        <v>629687</v>
      </c>
      <c r="J30" s="130">
        <f t="shared" si="4"/>
        <v>643992</v>
      </c>
      <c r="K30" s="130">
        <f t="shared" si="4"/>
        <v>557708</v>
      </c>
      <c r="L30" s="130">
        <f t="shared" si="4"/>
        <v>598042</v>
      </c>
      <c r="M30" s="130">
        <f t="shared" si="4"/>
        <v>515640</v>
      </c>
      <c r="N30" s="130">
        <f t="shared" si="4"/>
        <v>503516</v>
      </c>
      <c r="O30" s="130">
        <f t="shared" si="4"/>
        <v>594540</v>
      </c>
      <c r="P30" s="130">
        <f t="shared" si="4"/>
        <v>570746</v>
      </c>
      <c r="Q30" s="130">
        <f t="shared" si="4"/>
        <v>518770</v>
      </c>
      <c r="R30" s="130">
        <f t="shared" si="4"/>
        <v>527936</v>
      </c>
      <c r="S30" s="130">
        <f t="shared" si="4"/>
        <v>538939</v>
      </c>
      <c r="T30" s="130">
        <f t="shared" si="4"/>
        <v>547429</v>
      </c>
      <c r="U30" s="130">
        <f t="shared" si="4"/>
        <v>510251</v>
      </c>
      <c r="V30" s="178"/>
      <c r="W30" s="130">
        <v>540842</v>
      </c>
      <c r="X30" s="130">
        <v>533780</v>
      </c>
      <c r="Y30" s="130">
        <f>Y10+Y20</f>
        <v>562126</v>
      </c>
      <c r="Z30" s="130">
        <v>591529</v>
      </c>
      <c r="AA30" s="179"/>
      <c r="AB30" s="216">
        <f t="shared" si="1"/>
        <v>-0.013057417878049371</v>
      </c>
      <c r="AC30" s="216">
        <f t="shared" si="1"/>
        <v>0.05310427516954541</v>
      </c>
      <c r="AD30" s="216">
        <f t="shared" si="1"/>
        <v>0.052306778195635895</v>
      </c>
    </row>
    <row r="31" spans="2:30" s="8" customFormat="1" ht="12.75" customHeight="1" thickBot="1">
      <c r="B31" s="331"/>
      <c r="C31" s="18"/>
      <c r="D31" s="20" t="s">
        <v>2</v>
      </c>
      <c r="E31" s="130">
        <f aca="true" t="shared" si="5" ref="E31:U31">E11+E21</f>
        <v>34123</v>
      </c>
      <c r="F31" s="130">
        <f t="shared" si="5"/>
        <v>34920</v>
      </c>
      <c r="G31" s="130">
        <f t="shared" si="5"/>
        <v>36232</v>
      </c>
      <c r="H31" s="130">
        <f t="shared" si="5"/>
        <v>45571</v>
      </c>
      <c r="I31" s="130">
        <f t="shared" si="5"/>
        <v>48472</v>
      </c>
      <c r="J31" s="130">
        <f t="shared" si="5"/>
        <v>49716</v>
      </c>
      <c r="K31" s="130">
        <f t="shared" si="5"/>
        <v>50469</v>
      </c>
      <c r="L31" s="130">
        <f t="shared" si="5"/>
        <v>51669</v>
      </c>
      <c r="M31" s="130">
        <f t="shared" si="5"/>
        <v>35292</v>
      </c>
      <c r="N31" s="130">
        <f t="shared" si="5"/>
        <v>29537</v>
      </c>
      <c r="O31" s="130">
        <f t="shared" si="5"/>
        <v>43728</v>
      </c>
      <c r="P31" s="130">
        <f t="shared" si="5"/>
        <v>42089</v>
      </c>
      <c r="Q31" s="130">
        <f t="shared" si="5"/>
        <v>32445</v>
      </c>
      <c r="R31" s="130">
        <f t="shared" si="5"/>
        <v>37392</v>
      </c>
      <c r="S31" s="130">
        <f t="shared" si="5"/>
        <v>51672</v>
      </c>
      <c r="T31" s="130">
        <f t="shared" si="5"/>
        <v>54861</v>
      </c>
      <c r="U31" s="130">
        <f t="shared" si="5"/>
        <v>54918</v>
      </c>
      <c r="V31" s="178"/>
      <c r="W31" s="130">
        <v>55434</v>
      </c>
      <c r="X31" s="130">
        <v>55888</v>
      </c>
      <c r="Y31" s="130">
        <f>Y11+Y21</f>
        <v>59027</v>
      </c>
      <c r="Z31" s="130">
        <v>59118</v>
      </c>
      <c r="AA31" s="179"/>
      <c r="AB31" s="216">
        <f t="shared" si="1"/>
        <v>0.008189919543962088</v>
      </c>
      <c r="AC31" s="216">
        <f t="shared" si="1"/>
        <v>0.05616590323504145</v>
      </c>
      <c r="AD31" s="216">
        <f t="shared" si="1"/>
        <v>0.0015416673725583419</v>
      </c>
    </row>
    <row r="32" spans="2:30" s="8" customFormat="1" ht="12.75" customHeight="1" thickBot="1">
      <c r="B32" s="331"/>
      <c r="C32" s="18"/>
      <c r="D32" s="20" t="s">
        <v>3</v>
      </c>
      <c r="E32" s="130">
        <f aca="true" t="shared" si="6" ref="E32:U32">E12+E22</f>
        <v>67036</v>
      </c>
      <c r="F32" s="130">
        <f t="shared" si="6"/>
        <v>65426</v>
      </c>
      <c r="G32" s="130">
        <f t="shared" si="6"/>
        <v>64026</v>
      </c>
      <c r="H32" s="130">
        <f t="shared" si="6"/>
        <v>72702</v>
      </c>
      <c r="I32" s="130">
        <f t="shared" si="6"/>
        <v>75097</v>
      </c>
      <c r="J32" s="130">
        <f t="shared" si="6"/>
        <v>75477</v>
      </c>
      <c r="K32" s="130">
        <f t="shared" si="6"/>
        <v>75097</v>
      </c>
      <c r="L32" s="130">
        <f t="shared" si="6"/>
        <v>76178</v>
      </c>
      <c r="M32" s="130">
        <f t="shared" si="6"/>
        <v>55242</v>
      </c>
      <c r="N32" s="130">
        <f t="shared" si="6"/>
        <v>40214</v>
      </c>
      <c r="O32" s="130">
        <f t="shared" si="6"/>
        <v>48809</v>
      </c>
      <c r="P32" s="130">
        <f t="shared" si="6"/>
        <v>44396</v>
      </c>
      <c r="Q32" s="130">
        <f t="shared" si="6"/>
        <v>36569</v>
      </c>
      <c r="R32" s="130">
        <f t="shared" si="6"/>
        <v>40932</v>
      </c>
      <c r="S32" s="130">
        <f t="shared" si="6"/>
        <v>46920</v>
      </c>
      <c r="T32" s="130">
        <f t="shared" si="6"/>
        <v>46950</v>
      </c>
      <c r="U32" s="130">
        <f t="shared" si="6"/>
        <v>49020</v>
      </c>
      <c r="V32" s="178"/>
      <c r="W32" s="130">
        <v>54927</v>
      </c>
      <c r="X32" s="130">
        <v>52000</v>
      </c>
      <c r="Y32" s="130">
        <f>Y12+Y22</f>
        <v>55283</v>
      </c>
      <c r="Z32" s="130">
        <v>57803</v>
      </c>
      <c r="AA32" s="179"/>
      <c r="AB32" s="216">
        <f>X32/W32-1</f>
        <v>-0.053288910736067896</v>
      </c>
      <c r="AC32" s="216">
        <f>Y32/X32-1</f>
        <v>0.06313461538461529</v>
      </c>
      <c r="AD32" s="216">
        <f>Z32/Y32-1</f>
        <v>0.045583633304994375</v>
      </c>
    </row>
    <row r="33" spans="2:30" s="8" customFormat="1" ht="12.75" customHeight="1" thickBot="1">
      <c r="B33" s="331"/>
      <c r="C33" s="345" t="s">
        <v>46</v>
      </c>
      <c r="D33" s="345"/>
      <c r="E33" s="133"/>
      <c r="F33" s="133"/>
      <c r="G33" s="133"/>
      <c r="H33" s="133"/>
      <c r="I33" s="133"/>
      <c r="J33" s="133"/>
      <c r="K33" s="133"/>
      <c r="L33" s="133"/>
      <c r="M33" s="133"/>
      <c r="N33" s="133"/>
      <c r="O33" s="22"/>
      <c r="P33" s="22"/>
      <c r="Q33" s="22"/>
      <c r="R33" s="22"/>
      <c r="S33" s="22"/>
      <c r="T33" s="22"/>
      <c r="U33" s="22"/>
      <c r="V33" s="179"/>
      <c r="W33" s="22"/>
      <c r="X33" s="22"/>
      <c r="Y33" s="22"/>
      <c r="Z33" s="22"/>
      <c r="AA33" s="179"/>
      <c r="AB33" s="217"/>
      <c r="AC33" s="217"/>
      <c r="AD33" s="217"/>
    </row>
    <row r="34" spans="2:30" s="8" customFormat="1" ht="12.75" customHeight="1" thickBot="1">
      <c r="B34" s="331"/>
      <c r="C34" s="23"/>
      <c r="D34" s="24" t="s">
        <v>4</v>
      </c>
      <c r="E34" s="144">
        <f aca="true" t="shared" si="7" ref="E34:U34">E14+E24</f>
        <v>0</v>
      </c>
      <c r="F34" s="130">
        <f t="shared" si="7"/>
        <v>113094</v>
      </c>
      <c r="G34" s="130">
        <f t="shared" si="7"/>
        <v>103249</v>
      </c>
      <c r="H34" s="130">
        <f t="shared" si="7"/>
        <v>108372</v>
      </c>
      <c r="I34" s="130">
        <f t="shared" si="7"/>
        <v>115389</v>
      </c>
      <c r="J34" s="130">
        <f t="shared" si="7"/>
        <v>122602</v>
      </c>
      <c r="K34" s="130">
        <f t="shared" si="7"/>
        <v>24588</v>
      </c>
      <c r="L34" s="130">
        <f t="shared" si="7"/>
        <v>43435</v>
      </c>
      <c r="M34" s="130">
        <f t="shared" si="7"/>
        <v>37972</v>
      </c>
      <c r="N34" s="130">
        <f t="shared" si="7"/>
        <v>86551</v>
      </c>
      <c r="O34" s="130">
        <f t="shared" si="7"/>
        <v>143093</v>
      </c>
      <c r="P34" s="130">
        <f t="shared" si="7"/>
        <v>156207</v>
      </c>
      <c r="Q34" s="130">
        <f t="shared" si="7"/>
        <v>155045</v>
      </c>
      <c r="R34" s="130">
        <f t="shared" si="7"/>
        <v>163502</v>
      </c>
      <c r="S34" s="130">
        <f t="shared" si="7"/>
        <v>168065</v>
      </c>
      <c r="T34" s="130">
        <f t="shared" si="7"/>
        <v>148241</v>
      </c>
      <c r="U34" s="130">
        <f t="shared" si="7"/>
        <v>129882</v>
      </c>
      <c r="V34" s="178"/>
      <c r="W34" s="130">
        <v>138492</v>
      </c>
      <c r="X34" s="130">
        <v>139268</v>
      </c>
      <c r="Y34" s="130">
        <f>Y14+Y24</f>
        <v>130376</v>
      </c>
      <c r="Z34" s="130">
        <v>129501</v>
      </c>
      <c r="AA34" s="179"/>
      <c r="AB34" s="216">
        <f t="shared" si="1"/>
        <v>0.005603211737862157</v>
      </c>
      <c r="AC34" s="216">
        <f t="shared" si="1"/>
        <v>-0.0638481201711808</v>
      </c>
      <c r="AD34" s="216">
        <f t="shared" si="1"/>
        <v>-0.006711357918635308</v>
      </c>
    </row>
    <row r="35" spans="2:30" s="8" customFormat="1" ht="12.75" customHeight="1" thickBot="1">
      <c r="B35" s="331"/>
      <c r="C35" s="23"/>
      <c r="D35" s="24" t="s">
        <v>25</v>
      </c>
      <c r="E35" s="144">
        <f aca="true" t="shared" si="8" ref="E35:U35">E15+E25</f>
        <v>0</v>
      </c>
      <c r="F35" s="130">
        <f t="shared" si="8"/>
        <v>359</v>
      </c>
      <c r="G35" s="130">
        <f t="shared" si="8"/>
        <v>1137</v>
      </c>
      <c r="H35" s="130">
        <f t="shared" si="8"/>
        <v>1039</v>
      </c>
      <c r="I35" s="130">
        <f t="shared" si="8"/>
        <v>1186</v>
      </c>
      <c r="J35" s="130">
        <f t="shared" si="8"/>
        <v>1369</v>
      </c>
      <c r="K35" s="130">
        <f t="shared" si="8"/>
        <v>969</v>
      </c>
      <c r="L35" s="130">
        <f t="shared" si="8"/>
        <v>1076</v>
      </c>
      <c r="M35" s="130">
        <f t="shared" si="8"/>
        <v>1148</v>
      </c>
      <c r="N35" s="130">
        <f t="shared" si="8"/>
        <v>2060</v>
      </c>
      <c r="O35" s="130">
        <f t="shared" si="8"/>
        <v>2364</v>
      </c>
      <c r="P35" s="130">
        <f t="shared" si="8"/>
        <v>2470</v>
      </c>
      <c r="Q35" s="130">
        <f t="shared" si="8"/>
        <v>2683</v>
      </c>
      <c r="R35" s="130">
        <f t="shared" si="8"/>
        <v>2793</v>
      </c>
      <c r="S35" s="130">
        <f t="shared" si="8"/>
        <v>2835</v>
      </c>
      <c r="T35" s="130">
        <f t="shared" si="8"/>
        <v>2729</v>
      </c>
      <c r="U35" s="130">
        <f t="shared" si="8"/>
        <v>2604</v>
      </c>
      <c r="V35" s="178"/>
      <c r="W35" s="130">
        <v>2651</v>
      </c>
      <c r="X35" s="130">
        <v>2428</v>
      </c>
      <c r="Y35" s="130">
        <f>Y15+Y25</f>
        <v>2390</v>
      </c>
      <c r="Z35" s="130">
        <v>2269</v>
      </c>
      <c r="AA35" s="179"/>
      <c r="AB35" s="216">
        <f t="shared" si="1"/>
        <v>-0.08411920030177289</v>
      </c>
      <c r="AC35" s="216">
        <f t="shared" si="1"/>
        <v>-0.01565074135090605</v>
      </c>
      <c r="AD35" s="216">
        <f t="shared" si="1"/>
        <v>-0.05062761506276148</v>
      </c>
    </row>
    <row r="36" spans="2:30" s="8" customFormat="1" ht="12.75" customHeight="1" thickBot="1">
      <c r="B36" s="331"/>
      <c r="C36" s="25"/>
      <c r="D36" s="24" t="s">
        <v>5</v>
      </c>
      <c r="E36" s="144">
        <f aca="true" t="shared" si="9" ref="E36:U36">E16+E26</f>
        <v>0</v>
      </c>
      <c r="F36" s="144">
        <f t="shared" si="9"/>
        <v>0</v>
      </c>
      <c r="G36" s="144">
        <f t="shared" si="9"/>
        <v>0</v>
      </c>
      <c r="H36" s="144">
        <f t="shared" si="9"/>
        <v>0</v>
      </c>
      <c r="I36" s="144">
        <f t="shared" si="9"/>
        <v>0</v>
      </c>
      <c r="J36" s="144">
        <f t="shared" si="9"/>
        <v>0</v>
      </c>
      <c r="K36" s="144">
        <f t="shared" si="9"/>
        <v>0</v>
      </c>
      <c r="L36" s="144">
        <f t="shared" si="9"/>
        <v>0</v>
      </c>
      <c r="M36" s="130">
        <f t="shared" si="9"/>
        <v>1494</v>
      </c>
      <c r="N36" s="130">
        <f t="shared" si="9"/>
        <v>6264</v>
      </c>
      <c r="O36" s="130">
        <f t="shared" si="9"/>
        <v>5705</v>
      </c>
      <c r="P36" s="130">
        <f t="shared" si="9"/>
        <v>6009</v>
      </c>
      <c r="Q36" s="130">
        <f t="shared" si="9"/>
        <v>5783</v>
      </c>
      <c r="R36" s="130">
        <f t="shared" si="9"/>
        <v>5418</v>
      </c>
      <c r="S36" s="130">
        <f t="shared" si="9"/>
        <v>5174</v>
      </c>
      <c r="T36" s="130">
        <f t="shared" si="9"/>
        <v>4283</v>
      </c>
      <c r="U36" s="130">
        <f t="shared" si="9"/>
        <v>4067</v>
      </c>
      <c r="V36" s="178"/>
      <c r="W36" s="130">
        <v>4065</v>
      </c>
      <c r="X36" s="130">
        <v>3425</v>
      </c>
      <c r="Y36" s="130">
        <f>Y16+Y26</f>
        <v>3040</v>
      </c>
      <c r="Z36" s="130">
        <v>2615</v>
      </c>
      <c r="AA36" s="179"/>
      <c r="AB36" s="216">
        <f t="shared" si="1"/>
        <v>-0.15744157441574413</v>
      </c>
      <c r="AC36" s="216">
        <f t="shared" si="1"/>
        <v>-0.11240875912408754</v>
      </c>
      <c r="AD36" s="216">
        <f t="shared" si="1"/>
        <v>-0.13980263157894735</v>
      </c>
    </row>
    <row r="37" spans="2:30" s="8" customFormat="1" ht="12.75" customHeight="1" thickBot="1">
      <c r="B37" s="331"/>
      <c r="C37" s="25"/>
      <c r="D37" s="20" t="str">
        <f>D27</f>
        <v>Incapacité permanente</v>
      </c>
      <c r="E37" s="144">
        <f aca="true" t="shared" si="10" ref="E37:U37">E17+E27</f>
        <v>0</v>
      </c>
      <c r="F37" s="144">
        <f t="shared" si="10"/>
        <v>0</v>
      </c>
      <c r="G37" s="144">
        <f t="shared" si="10"/>
        <v>0</v>
      </c>
      <c r="H37" s="144">
        <f t="shared" si="10"/>
        <v>0</v>
      </c>
      <c r="I37" s="144">
        <f t="shared" si="10"/>
        <v>0</v>
      </c>
      <c r="J37" s="144">
        <f t="shared" si="10"/>
        <v>0</v>
      </c>
      <c r="K37" s="144">
        <f t="shared" si="10"/>
        <v>0</v>
      </c>
      <c r="L37" s="144">
        <f t="shared" si="10"/>
        <v>0</v>
      </c>
      <c r="M37" s="130">
        <f t="shared" si="10"/>
        <v>845</v>
      </c>
      <c r="N37" s="130">
        <f t="shared" si="10"/>
        <v>3264</v>
      </c>
      <c r="O37" s="130">
        <f t="shared" si="10"/>
        <v>3487</v>
      </c>
      <c r="P37" s="130">
        <f t="shared" si="10"/>
        <v>3452</v>
      </c>
      <c r="Q37" s="130">
        <f t="shared" si="10"/>
        <v>3461</v>
      </c>
      <c r="R37" s="130">
        <f t="shared" si="10"/>
        <v>3579</v>
      </c>
      <c r="S37" s="130">
        <f t="shared" si="10"/>
        <v>3497</v>
      </c>
      <c r="T37" s="130">
        <f t="shared" si="10"/>
        <v>3360</v>
      </c>
      <c r="U37" s="130">
        <f t="shared" si="10"/>
        <v>3123</v>
      </c>
      <c r="V37" s="177"/>
      <c r="W37" s="130">
        <v>3122</v>
      </c>
      <c r="X37" s="130">
        <v>3086</v>
      </c>
      <c r="Y37" s="130">
        <f>Y17+Y27</f>
        <v>3343</v>
      </c>
      <c r="Z37" s="130">
        <v>3987</v>
      </c>
      <c r="AA37" s="179"/>
      <c r="AB37" s="216">
        <f t="shared" si="1"/>
        <v>-0.011531069827034002</v>
      </c>
      <c r="AC37" s="216">
        <f t="shared" si="1"/>
        <v>0.08327932598833443</v>
      </c>
      <c r="AD37" s="216">
        <f t="shared" si="1"/>
        <v>0.1926413401136704</v>
      </c>
    </row>
    <row r="38" spans="2:30" ht="1.5" customHeight="1" thickBot="1">
      <c r="B38" s="332"/>
      <c r="C38" s="10"/>
      <c r="D38" s="10"/>
      <c r="E38" s="10"/>
      <c r="F38" s="10"/>
      <c r="G38" s="10"/>
      <c r="H38" s="10"/>
      <c r="I38" s="10"/>
      <c r="J38" s="10"/>
      <c r="K38" s="10"/>
      <c r="L38" s="10"/>
      <c r="M38" s="10"/>
      <c r="N38" s="10"/>
      <c r="O38" s="10"/>
      <c r="P38" s="10"/>
      <c r="Q38" s="10"/>
      <c r="R38" s="10"/>
      <c r="S38" s="10"/>
      <c r="T38" s="10"/>
      <c r="U38" s="10"/>
      <c r="W38" s="10"/>
      <c r="X38" s="10"/>
      <c r="Y38" s="10"/>
      <c r="Z38" s="10"/>
      <c r="AB38" s="202" t="e">
        <f>X38/W38-1</f>
        <v>#DIV/0!</v>
      </c>
      <c r="AC38" s="202" t="e">
        <f>Y38/X38-1</f>
        <v>#DIV/0!</v>
      </c>
      <c r="AD38" s="202" t="e">
        <f>Z38/Y38-1</f>
        <v>#DIV/0!</v>
      </c>
    </row>
    <row r="39" spans="3:30" ht="14.25" thickTop="1">
      <c r="C39" s="153" t="s">
        <v>81</v>
      </c>
      <c r="AB39" s="203"/>
      <c r="AC39" s="203"/>
      <c r="AD39" s="203"/>
    </row>
    <row r="40" spans="3:28" ht="13.5">
      <c r="C40" s="153" t="s">
        <v>82</v>
      </c>
      <c r="AB40" s="184"/>
    </row>
    <row r="41" spans="3:28" ht="13.5">
      <c r="C41" s="153" t="s">
        <v>88</v>
      </c>
      <c r="AB41" s="185"/>
    </row>
    <row r="42" spans="3:28" ht="13.5">
      <c r="C42" s="153" t="s">
        <v>83</v>
      </c>
      <c r="AB42" s="184"/>
    </row>
    <row r="43" spans="3:28" ht="13.5">
      <c r="C43" s="153" t="s">
        <v>90</v>
      </c>
      <c r="AB43" s="184"/>
    </row>
    <row r="44" spans="3:28" ht="14.25" thickBot="1">
      <c r="C44" s="154" t="s">
        <v>23</v>
      </c>
      <c r="AB44" s="184"/>
    </row>
    <row r="45" spans="3:13" ht="24.75" customHeight="1">
      <c r="C45" s="322" t="s">
        <v>55</v>
      </c>
      <c r="D45" s="323"/>
      <c r="E45" s="313" t="s">
        <v>123</v>
      </c>
      <c r="F45" s="314"/>
      <c r="G45" s="314"/>
      <c r="H45" s="314"/>
      <c r="I45" s="314"/>
      <c r="J45" s="314"/>
      <c r="K45" s="314"/>
      <c r="L45" s="314"/>
      <c r="M45" s="315"/>
    </row>
    <row r="46" spans="3:13" ht="24.75" customHeight="1">
      <c r="C46" s="301" t="s">
        <v>36</v>
      </c>
      <c r="D46" s="302"/>
      <c r="E46" s="298" t="s">
        <v>124</v>
      </c>
      <c r="F46" s="299"/>
      <c r="G46" s="299"/>
      <c r="H46" s="299"/>
      <c r="I46" s="299"/>
      <c r="J46" s="299"/>
      <c r="K46" s="299"/>
      <c r="L46" s="299"/>
      <c r="M46" s="300"/>
    </row>
    <row r="47" spans="3:13" ht="24.75" customHeight="1">
      <c r="C47" s="316" t="s">
        <v>56</v>
      </c>
      <c r="D47" s="317"/>
      <c r="E47" s="308" t="s">
        <v>53</v>
      </c>
      <c r="F47" s="309"/>
      <c r="G47" s="309"/>
      <c r="H47" s="309"/>
      <c r="I47" s="309"/>
      <c r="J47" s="309"/>
      <c r="K47" s="309"/>
      <c r="L47" s="309"/>
      <c r="M47" s="310"/>
    </row>
    <row r="48" spans="3:13" ht="24.75" customHeight="1">
      <c r="C48" s="318" t="s">
        <v>57</v>
      </c>
      <c r="D48" s="319"/>
      <c r="E48" s="306" t="s">
        <v>37</v>
      </c>
      <c r="F48" s="306"/>
      <c r="G48" s="306"/>
      <c r="H48" s="306"/>
      <c r="I48" s="306"/>
      <c r="J48" s="306"/>
      <c r="K48" s="306"/>
      <c r="L48" s="306"/>
      <c r="M48" s="307"/>
    </row>
    <row r="49" spans="3:13" ht="24.75" customHeight="1">
      <c r="C49" s="301" t="s">
        <v>36</v>
      </c>
      <c r="D49" s="302"/>
      <c r="E49" s="303" t="s">
        <v>125</v>
      </c>
      <c r="F49" s="304"/>
      <c r="G49" s="304"/>
      <c r="H49" s="304"/>
      <c r="I49" s="304"/>
      <c r="J49" s="304"/>
      <c r="K49" s="304"/>
      <c r="L49" s="304"/>
      <c r="M49" s="305"/>
    </row>
    <row r="50" spans="3:13" ht="24.75" customHeight="1">
      <c r="C50" s="318" t="s">
        <v>3</v>
      </c>
      <c r="D50" s="319"/>
      <c r="E50" s="306" t="s">
        <v>38</v>
      </c>
      <c r="F50" s="306"/>
      <c r="G50" s="306"/>
      <c r="H50" s="306"/>
      <c r="I50" s="306"/>
      <c r="J50" s="306"/>
      <c r="K50" s="306"/>
      <c r="L50" s="306"/>
      <c r="M50" s="307"/>
    </row>
    <row r="51" spans="3:13" ht="24.75" customHeight="1">
      <c r="C51" s="301" t="s">
        <v>36</v>
      </c>
      <c r="D51" s="302"/>
      <c r="E51" s="303" t="s">
        <v>126</v>
      </c>
      <c r="F51" s="304"/>
      <c r="G51" s="304"/>
      <c r="H51" s="304"/>
      <c r="I51" s="304"/>
      <c r="J51" s="304"/>
      <c r="K51" s="304"/>
      <c r="L51" s="304"/>
      <c r="M51" s="305"/>
    </row>
    <row r="52" spans="3:13" ht="24.75" customHeight="1">
      <c r="C52" s="318" t="s">
        <v>58</v>
      </c>
      <c r="D52" s="319"/>
      <c r="E52" s="306" t="s">
        <v>60</v>
      </c>
      <c r="F52" s="306"/>
      <c r="G52" s="306"/>
      <c r="H52" s="306"/>
      <c r="I52" s="306"/>
      <c r="J52" s="306"/>
      <c r="K52" s="306"/>
      <c r="L52" s="306"/>
      <c r="M52" s="307"/>
    </row>
    <row r="53" spans="3:13" ht="24.75" customHeight="1">
      <c r="C53" s="301" t="s">
        <v>36</v>
      </c>
      <c r="D53" s="302"/>
      <c r="E53" s="303" t="s">
        <v>127</v>
      </c>
      <c r="F53" s="304"/>
      <c r="G53" s="304"/>
      <c r="H53" s="304"/>
      <c r="I53" s="304"/>
      <c r="J53" s="304"/>
      <c r="K53" s="304"/>
      <c r="L53" s="304"/>
      <c r="M53" s="305"/>
    </row>
    <row r="54" spans="3:13" ht="24.75" customHeight="1">
      <c r="C54" s="311" t="s">
        <v>59</v>
      </c>
      <c r="D54" s="312"/>
      <c r="E54" s="306" t="s">
        <v>54</v>
      </c>
      <c r="F54" s="306"/>
      <c r="G54" s="306"/>
      <c r="H54" s="306"/>
      <c r="I54" s="306"/>
      <c r="J54" s="306"/>
      <c r="K54" s="306"/>
      <c r="L54" s="306"/>
      <c r="M54" s="307"/>
    </row>
    <row r="55" spans="3:13" ht="24.75" customHeight="1">
      <c r="C55" s="301" t="s">
        <v>36</v>
      </c>
      <c r="D55" s="302"/>
      <c r="E55" s="335" t="s">
        <v>128</v>
      </c>
      <c r="F55" s="336"/>
      <c r="G55" s="336"/>
      <c r="H55" s="336"/>
      <c r="I55" s="336"/>
      <c r="J55" s="336"/>
      <c r="K55" s="336"/>
      <c r="L55" s="336"/>
      <c r="M55" s="337"/>
    </row>
    <row r="56" spans="3:13" ht="24.75" customHeight="1">
      <c r="C56" s="318" t="s">
        <v>26</v>
      </c>
      <c r="D56" s="319"/>
      <c r="E56" s="320" t="s">
        <v>129</v>
      </c>
      <c r="F56" s="320"/>
      <c r="G56" s="320"/>
      <c r="H56" s="320"/>
      <c r="I56" s="320"/>
      <c r="J56" s="320"/>
      <c r="K56" s="320"/>
      <c r="L56" s="320"/>
      <c r="M56" s="321"/>
    </row>
    <row r="57" spans="3:13" ht="24.75" customHeight="1" thickBot="1">
      <c r="C57" s="293" t="s">
        <v>36</v>
      </c>
      <c r="D57" s="294"/>
      <c r="E57" s="295" t="s">
        <v>130</v>
      </c>
      <c r="F57" s="296"/>
      <c r="G57" s="296"/>
      <c r="H57" s="296"/>
      <c r="I57" s="296"/>
      <c r="J57" s="296"/>
      <c r="K57" s="296"/>
      <c r="L57" s="296"/>
      <c r="M57" s="297"/>
    </row>
  </sheetData>
  <sheetProtection/>
  <mergeCells count="36">
    <mergeCell ref="W6:Z6"/>
    <mergeCell ref="AB6:AD6"/>
    <mergeCell ref="C3:G3"/>
    <mergeCell ref="C23:D23"/>
    <mergeCell ref="C33:D33"/>
    <mergeCell ref="C6:U6"/>
    <mergeCell ref="E56:M56"/>
    <mergeCell ref="C56:D56"/>
    <mergeCell ref="C45:D45"/>
    <mergeCell ref="C50:D50"/>
    <mergeCell ref="B9:B18"/>
    <mergeCell ref="B19:B28"/>
    <mergeCell ref="B29:B38"/>
    <mergeCell ref="C13:D13"/>
    <mergeCell ref="C55:D55"/>
    <mergeCell ref="E55:M55"/>
    <mergeCell ref="C54:D54"/>
    <mergeCell ref="E45:M45"/>
    <mergeCell ref="E51:M51"/>
    <mergeCell ref="C46:D46"/>
    <mergeCell ref="C51:D51"/>
    <mergeCell ref="E50:M50"/>
    <mergeCell ref="C47:D47"/>
    <mergeCell ref="C48:D48"/>
    <mergeCell ref="C52:D52"/>
    <mergeCell ref="C53:D53"/>
    <mergeCell ref="C57:D57"/>
    <mergeCell ref="E57:M57"/>
    <mergeCell ref="E46:M46"/>
    <mergeCell ref="C49:D49"/>
    <mergeCell ref="E49:M49"/>
    <mergeCell ref="E52:M52"/>
    <mergeCell ref="E53:M53"/>
    <mergeCell ref="E47:M47"/>
    <mergeCell ref="E48:M48"/>
    <mergeCell ref="E54:M54"/>
  </mergeCells>
  <hyperlinks>
    <hyperlink ref="E46" r:id="rId1" display="https://legislation.lassuranceretraite.fr/#/portail?menuId=1e4f6717-1115-4a9e-a07c-8460e27b4eaf"/>
    <hyperlink ref="E49" r:id="rId2" display="https://legislation.lassuranceretraite.fr/#/portail?menuId=6145fb4c-1724-419c-9115-cffe62159464"/>
    <hyperlink ref="E51" r:id="rId3" display="https://legislation.lassuranceretraite.fr/#/portail?menuId=c9c86875-4fcf-47cd-8875-d3c64d74af5b"/>
    <hyperlink ref="E53" r:id="rId4" display="https://legislation.lassuranceretraite.fr/#/portail?menuId=0aa51283-9e4b-4714-a454-8ae313def6f2"/>
    <hyperlink ref="E55" r:id="rId5" display="https://legislation.lassuranceretraite.fr/#/expose?file_leaf_ref=allocation_avant_retraite_ata_ex.aspx"/>
    <hyperlink ref="E57" r:id="rId6" display="https://legislation.lassuranceretraite.fr/#/portail?menuId=eefc515b-4f33-4c63-87d1-1d4437af3592"/>
  </hyperlinks>
  <printOptions/>
  <pageMargins left="0.3937007874015748" right="0.35433070866141736" top="0.31496062992125984" bottom="0.31496062992125984" header="0.2362204724409449" footer="0.2362204724409449"/>
  <pageSetup fitToHeight="1" fitToWidth="1" horizontalDpi="600" verticalDpi="600" orientation="landscape" paperSize="9" scale="41" r:id="rId8"/>
  <colBreaks count="1" manualBreakCount="1">
    <brk id="12" max="65535" man="1"/>
  </colBreaks>
  <drawing r:id="rId7"/>
</worksheet>
</file>

<file path=xl/worksheets/sheet3.xml><?xml version="1.0" encoding="utf-8"?>
<worksheet xmlns="http://schemas.openxmlformats.org/spreadsheetml/2006/main" xmlns:r="http://schemas.openxmlformats.org/officeDocument/2006/relationships">
  <dimension ref="B3:AD19"/>
  <sheetViews>
    <sheetView zoomScalePageLayoutView="0" workbookViewId="0" topLeftCell="A1">
      <pane xSplit="4" topLeftCell="E1" activePane="topRight" state="frozen"/>
      <selection pane="topLeft" activeCell="A1" sqref="A1"/>
      <selection pane="topRight" activeCell="C12" sqref="C12"/>
    </sheetView>
  </sheetViews>
  <sheetFormatPr defaultColWidth="11.421875" defaultRowHeight="15"/>
  <cols>
    <col min="1" max="1" width="0.9921875" style="3" customWidth="1"/>
    <col min="2" max="2" width="4.28125" style="7" customWidth="1"/>
    <col min="3" max="3" width="39.8515625" style="3" customWidth="1"/>
    <col min="4" max="15" width="12.421875" style="3" customWidth="1"/>
    <col min="16" max="21" width="11.421875" style="3" customWidth="1"/>
    <col min="22" max="22" width="11.421875" style="173" customWidth="1"/>
    <col min="23" max="28" width="11.421875" style="3" customWidth="1"/>
    <col min="29" max="16384" width="11.421875" style="3" customWidth="1"/>
  </cols>
  <sheetData>
    <row r="1" ht="51" customHeight="1"/>
    <row r="2" ht="6.75" customHeight="1"/>
    <row r="3" spans="2:6" ht="17.25" customHeight="1">
      <c r="B3" s="3"/>
      <c r="C3" s="349" t="s">
        <v>34</v>
      </c>
      <c r="D3" s="349"/>
      <c r="E3" s="349"/>
      <c r="F3" s="4"/>
    </row>
    <row r="4" ht="9" customHeight="1"/>
    <row r="5" ht="38.25" customHeight="1" thickBot="1">
      <c r="C5" s="158" t="str">
        <f>'Nouveaux retraités D. Direct '!C5</f>
        <v>Séries sur les nouveaux retraités du Régime général de l'année (année de départ de la pension)</v>
      </c>
    </row>
    <row r="6" spans="3:30" ht="48" customHeight="1" thickBot="1">
      <c r="C6" s="346" t="s">
        <v>74</v>
      </c>
      <c r="D6" s="347"/>
      <c r="E6" s="347"/>
      <c r="F6" s="347"/>
      <c r="G6" s="347"/>
      <c r="H6" s="347"/>
      <c r="I6" s="347"/>
      <c r="J6" s="347"/>
      <c r="K6" s="347"/>
      <c r="L6" s="347"/>
      <c r="M6" s="347"/>
      <c r="N6" s="347"/>
      <c r="O6" s="347"/>
      <c r="P6" s="347"/>
      <c r="Q6" s="347"/>
      <c r="R6" s="347"/>
      <c r="S6" s="347"/>
      <c r="T6" s="347"/>
      <c r="U6" s="348"/>
      <c r="W6" s="338" t="s">
        <v>77</v>
      </c>
      <c r="X6" s="339"/>
      <c r="Y6" s="339"/>
      <c r="Z6" s="340"/>
      <c r="AB6" s="341" t="s">
        <v>92</v>
      </c>
      <c r="AC6" s="342"/>
      <c r="AD6" s="343"/>
    </row>
    <row r="7" spans="3:30" ht="14.25" thickBot="1">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5"/>
      <c r="W7" s="167" t="s">
        <v>75</v>
      </c>
      <c r="X7" s="167">
        <v>2020</v>
      </c>
      <c r="Y7" s="167">
        <v>2021</v>
      </c>
      <c r="Z7" s="167">
        <v>2022</v>
      </c>
      <c r="AB7" s="201" t="s">
        <v>78</v>
      </c>
      <c r="AC7" s="201" t="s">
        <v>80</v>
      </c>
      <c r="AD7" s="201" t="s">
        <v>108</v>
      </c>
    </row>
    <row r="8" spans="3:30" ht="14.25" thickBot="1">
      <c r="C8" s="2"/>
      <c r="D8" s="2"/>
      <c r="E8" s="2"/>
      <c r="F8" s="2"/>
      <c r="G8" s="2"/>
      <c r="H8" s="2"/>
      <c r="I8" s="2"/>
      <c r="J8" s="2"/>
      <c r="K8" s="2"/>
      <c r="L8" s="2"/>
      <c r="M8" s="2"/>
      <c r="N8" s="2"/>
      <c r="O8" s="2"/>
      <c r="P8" s="2"/>
      <c r="Q8" s="2"/>
      <c r="R8" s="2"/>
      <c r="S8" s="2"/>
      <c r="T8" s="2"/>
      <c r="U8" s="2"/>
      <c r="V8" s="187"/>
      <c r="W8" s="2"/>
      <c r="X8" s="2"/>
      <c r="Y8" s="2"/>
      <c r="Z8" s="2"/>
      <c r="AB8" s="2"/>
      <c r="AC8" s="2"/>
      <c r="AD8" s="2"/>
    </row>
    <row r="9" spans="3:30" ht="14.25" thickBot="1">
      <c r="C9" s="2"/>
      <c r="D9" s="32" t="s">
        <v>6</v>
      </c>
      <c r="E9" s="136">
        <v>61.2</v>
      </c>
      <c r="F9" s="136">
        <v>60.5</v>
      </c>
      <c r="G9" s="136">
        <v>60.6</v>
      </c>
      <c r="H9" s="136">
        <v>60.5</v>
      </c>
      <c r="I9" s="136">
        <v>60.5</v>
      </c>
      <c r="J9" s="136">
        <v>60.4</v>
      </c>
      <c r="K9" s="136">
        <v>61.4</v>
      </c>
      <c r="L9" s="136">
        <v>61.2</v>
      </c>
      <c r="M9" s="136">
        <v>61.7</v>
      </c>
      <c r="N9" s="136">
        <v>61.9</v>
      </c>
      <c r="O9" s="136">
        <v>61.7</v>
      </c>
      <c r="P9" s="136">
        <v>61.9</v>
      </c>
      <c r="Q9" s="136">
        <v>62.1</v>
      </c>
      <c r="R9" s="136">
        <v>62.1</v>
      </c>
      <c r="S9" s="136">
        <v>62.1</v>
      </c>
      <c r="T9" s="136">
        <v>62.4</v>
      </c>
      <c r="U9" s="136">
        <v>62.4</v>
      </c>
      <c r="V9" s="188"/>
      <c r="W9" s="136">
        <v>62.49333897683433</v>
      </c>
      <c r="X9" s="136">
        <v>62.49479705206897</v>
      </c>
      <c r="Y9" s="136">
        <v>62.647566892559304</v>
      </c>
      <c r="Z9" s="136">
        <v>62.78609769093609</v>
      </c>
      <c r="AB9" s="211">
        <f aca="true" t="shared" si="0" ref="AB9:AD11">X9/W9-1</f>
        <v>2.333169036106142E-05</v>
      </c>
      <c r="AC9" s="211">
        <f t="shared" si="0"/>
        <v>0.002444520947288753</v>
      </c>
      <c r="AD9" s="211">
        <f t="shared" si="0"/>
        <v>0.0022112718058846514</v>
      </c>
    </row>
    <row r="10" spans="3:30" ht="14.25" thickBot="1">
      <c r="C10" s="2"/>
      <c r="D10" s="32" t="s">
        <v>7</v>
      </c>
      <c r="E10" s="136">
        <v>62.2</v>
      </c>
      <c r="F10" s="136">
        <v>62</v>
      </c>
      <c r="G10" s="136">
        <v>61.9</v>
      </c>
      <c r="H10" s="136">
        <v>61.6</v>
      </c>
      <c r="I10" s="136">
        <v>61.5</v>
      </c>
      <c r="J10" s="136">
        <v>61.5</v>
      </c>
      <c r="K10" s="136">
        <v>61.8</v>
      </c>
      <c r="L10" s="136">
        <v>61.7</v>
      </c>
      <c r="M10" s="136">
        <v>62.3</v>
      </c>
      <c r="N10" s="136">
        <v>62.6</v>
      </c>
      <c r="O10" s="136">
        <v>62.3</v>
      </c>
      <c r="P10" s="136">
        <v>62.7</v>
      </c>
      <c r="Q10" s="136">
        <v>62.8</v>
      </c>
      <c r="R10" s="136">
        <v>62.7</v>
      </c>
      <c r="S10" s="136">
        <v>62.8</v>
      </c>
      <c r="T10" s="136">
        <v>63</v>
      </c>
      <c r="U10" s="136">
        <v>63</v>
      </c>
      <c r="V10" s="188"/>
      <c r="W10" s="136">
        <v>63.041916943531156</v>
      </c>
      <c r="X10" s="136">
        <v>62.986837686817296</v>
      </c>
      <c r="Y10" s="136">
        <v>63.12474957926627</v>
      </c>
      <c r="Z10" s="136">
        <v>63.29516706799498</v>
      </c>
      <c r="AB10" s="211">
        <f t="shared" si="0"/>
        <v>-0.0008736926061939654</v>
      </c>
      <c r="AC10" s="211">
        <f t="shared" si="0"/>
        <v>0.002189535107869789</v>
      </c>
      <c r="AD10" s="211">
        <f t="shared" si="0"/>
        <v>0.0026996936996117604</v>
      </c>
    </row>
    <row r="11" spans="3:30" ht="14.25" thickBot="1">
      <c r="C11" s="1"/>
      <c r="D11" s="33" t="s">
        <v>8</v>
      </c>
      <c r="E11" s="137">
        <v>61.7</v>
      </c>
      <c r="F11" s="137">
        <v>61.1</v>
      </c>
      <c r="G11" s="137">
        <v>61.2</v>
      </c>
      <c r="H11" s="137">
        <v>61</v>
      </c>
      <c r="I11" s="137">
        <v>61</v>
      </c>
      <c r="J11" s="137">
        <v>61</v>
      </c>
      <c r="K11" s="137">
        <v>61.6</v>
      </c>
      <c r="L11" s="137">
        <v>61.5</v>
      </c>
      <c r="M11" s="137">
        <v>62</v>
      </c>
      <c r="N11" s="137">
        <v>62.2</v>
      </c>
      <c r="O11" s="137">
        <v>62</v>
      </c>
      <c r="P11" s="137">
        <v>62.3</v>
      </c>
      <c r="Q11" s="137">
        <v>62.5</v>
      </c>
      <c r="R11" s="137">
        <v>62.4</v>
      </c>
      <c r="S11" s="137">
        <v>62.5</v>
      </c>
      <c r="T11" s="137">
        <v>62.7</v>
      </c>
      <c r="U11" s="137">
        <v>62.7</v>
      </c>
      <c r="V11" s="189"/>
      <c r="W11" s="137">
        <v>62.78467448706462</v>
      </c>
      <c r="X11" s="137">
        <v>62.75210565276745</v>
      </c>
      <c r="Y11" s="137">
        <v>62.89906913588271</v>
      </c>
      <c r="Z11" s="137">
        <v>63.053773547886124</v>
      </c>
      <c r="AB11" s="212">
        <f t="shared" si="0"/>
        <v>-0.0005187386024256835</v>
      </c>
      <c r="AC11" s="212">
        <f t="shared" si="0"/>
        <v>0.0023419689520614018</v>
      </c>
      <c r="AD11" s="212">
        <f t="shared" si="0"/>
        <v>0.0024595660019897103</v>
      </c>
    </row>
    <row r="12" spans="3:30" ht="14.25" thickBot="1">
      <c r="C12" s="34"/>
      <c r="D12" s="34"/>
      <c r="E12" s="34"/>
      <c r="F12" s="34"/>
      <c r="G12" s="34"/>
      <c r="H12" s="34"/>
      <c r="I12" s="34"/>
      <c r="J12" s="34"/>
      <c r="K12" s="35"/>
      <c r="L12" s="34"/>
      <c r="M12" s="34"/>
      <c r="N12" s="34"/>
      <c r="O12" s="34"/>
      <c r="P12" s="34"/>
      <c r="Q12" s="34"/>
      <c r="R12" s="34"/>
      <c r="S12" s="34"/>
      <c r="T12" s="34"/>
      <c r="U12" s="34"/>
      <c r="V12" s="187"/>
      <c r="W12" s="34"/>
      <c r="X12" s="34"/>
      <c r="Y12" s="34"/>
      <c r="Z12" s="34"/>
      <c r="AB12" s="34"/>
      <c r="AC12" s="34"/>
      <c r="AD12" s="34"/>
    </row>
    <row r="13" ht="14.25" thickTop="1">
      <c r="C13" s="153" t="s">
        <v>81</v>
      </c>
    </row>
    <row r="14" spans="3:28" ht="13.5">
      <c r="C14" s="153" t="s">
        <v>82</v>
      </c>
      <c r="AB14" s="168"/>
    </row>
    <row r="15" spans="3:28" ht="13.5">
      <c r="C15" s="153" t="s">
        <v>88</v>
      </c>
      <c r="AB15" s="168"/>
    </row>
    <row r="16" ht="13.5">
      <c r="C16" s="153" t="s">
        <v>83</v>
      </c>
    </row>
    <row r="17" ht="14.25" thickBot="1">
      <c r="C17" s="154" t="s">
        <v>48</v>
      </c>
    </row>
    <row r="18" spans="3:14" ht="21.75" customHeight="1">
      <c r="C18" s="350" t="s">
        <v>55</v>
      </c>
      <c r="D18" s="351"/>
      <c r="E18" s="354" t="s">
        <v>71</v>
      </c>
      <c r="F18" s="355"/>
      <c r="G18" s="355"/>
      <c r="H18" s="355"/>
      <c r="I18" s="355"/>
      <c r="J18" s="355"/>
      <c r="K18" s="355"/>
      <c r="L18" s="355"/>
      <c r="M18" s="355"/>
      <c r="N18" s="356"/>
    </row>
    <row r="19" spans="3:20" ht="21.75" customHeight="1" thickBot="1">
      <c r="C19" s="352" t="s">
        <v>39</v>
      </c>
      <c r="D19" s="353"/>
      <c r="E19" s="357" t="s">
        <v>124</v>
      </c>
      <c r="F19" s="358"/>
      <c r="G19" s="358"/>
      <c r="H19" s="358"/>
      <c r="I19" s="358"/>
      <c r="J19" s="358"/>
      <c r="K19" s="358"/>
      <c r="L19" s="358"/>
      <c r="M19" s="358"/>
      <c r="N19" s="359"/>
      <c r="T19" s="166"/>
    </row>
  </sheetData>
  <sheetProtection/>
  <mergeCells count="8">
    <mergeCell ref="W6:Z6"/>
    <mergeCell ref="AB6:AD6"/>
    <mergeCell ref="C6:U6"/>
    <mergeCell ref="C3:E3"/>
    <mergeCell ref="C18:D18"/>
    <mergeCell ref="C19:D19"/>
    <mergeCell ref="E18:N18"/>
    <mergeCell ref="E19:N19"/>
  </mergeCells>
  <hyperlinks>
    <hyperlink ref="E19" r:id="rId1" display="https://legislation.lassuranceretraite.fr/#/portail?menuId=1e4f6717-1115-4a9e-a07c-8460e27b4eaf"/>
  </hyperlinks>
  <printOptions/>
  <pageMargins left="0.31496062992125984" right="0.31496062992125984" top="0.3937007874015748" bottom="0.3937007874015748" header="0.31496062992125984" footer="0.31496062992125984"/>
  <pageSetup horizontalDpi="600" verticalDpi="600" orientation="landscape" paperSize="9" scale="80" r:id="rId3"/>
  <colBreaks count="1" manualBreakCount="1">
    <brk id="12" max="12" man="1"/>
  </colBreaks>
  <drawing r:id="rId2"/>
</worksheet>
</file>

<file path=xl/worksheets/sheet4.xml><?xml version="1.0" encoding="utf-8"?>
<worksheet xmlns="http://schemas.openxmlformats.org/spreadsheetml/2006/main" xmlns:r="http://schemas.openxmlformats.org/officeDocument/2006/relationships">
  <dimension ref="A1:AD49"/>
  <sheetViews>
    <sheetView showGridLines="0" zoomScalePageLayoutView="0" workbookViewId="0" topLeftCell="A1">
      <pane xSplit="4" topLeftCell="E1" activePane="topRight" state="frozen"/>
      <selection pane="topLeft" activeCell="A1" sqref="A1"/>
      <selection pane="topRight" activeCell="AB3" sqref="AB3"/>
    </sheetView>
  </sheetViews>
  <sheetFormatPr defaultColWidth="11.421875" defaultRowHeight="15"/>
  <cols>
    <col min="1" max="1" width="0.9921875" style="3" customWidth="1"/>
    <col min="2" max="2" width="4.28125" style="7" customWidth="1"/>
    <col min="3" max="3" width="11.421875" style="2" customWidth="1"/>
    <col min="4" max="4" width="48.7109375" style="2" customWidth="1"/>
    <col min="5" max="15" width="11.7109375" style="2" customWidth="1"/>
    <col min="16" max="21" width="11.421875" style="2" customWidth="1"/>
    <col min="22" max="22" width="11.421875" style="186" customWidth="1"/>
    <col min="23" max="28" width="11.421875" style="2" customWidth="1"/>
    <col min="29" max="16384" width="11.421875" style="2" customWidth="1"/>
  </cols>
  <sheetData>
    <row r="1" spans="2:22" s="3" customFormat="1" ht="51" customHeight="1">
      <c r="B1" s="7"/>
      <c r="V1" s="168"/>
    </row>
    <row r="2" spans="2:22" s="3" customFormat="1" ht="6.75" customHeight="1">
      <c r="B2" s="7"/>
      <c r="V2" s="168"/>
    </row>
    <row r="3" spans="2:22" s="3" customFormat="1" ht="17.25" customHeight="1">
      <c r="B3" s="7"/>
      <c r="C3" s="16" t="s">
        <v>51</v>
      </c>
      <c r="D3" s="14"/>
      <c r="E3" s="15"/>
      <c r="F3" s="4"/>
      <c r="V3" s="168"/>
    </row>
    <row r="4" spans="2:22" s="3" customFormat="1" ht="7.5" customHeight="1">
      <c r="B4" s="7"/>
      <c r="C4" s="5"/>
      <c r="D4" s="11"/>
      <c r="E4" s="11"/>
      <c r="F4" s="11"/>
      <c r="G4" s="5"/>
      <c r="H4" s="5"/>
      <c r="V4" s="168"/>
    </row>
    <row r="5" spans="2:22" s="3" customFormat="1" ht="19.5" customHeight="1" thickBot="1">
      <c r="B5" s="7"/>
      <c r="C5" s="158" t="str">
        <f>'Nouveaux retraités D. dérivé'!C5</f>
        <v>Séries sur les nouveaux retraités du Régime général de l'année (année de départ de la pension)</v>
      </c>
      <c r="D5" s="11"/>
      <c r="E5" s="11"/>
      <c r="F5" s="11"/>
      <c r="G5" s="5"/>
      <c r="H5" s="5"/>
      <c r="V5" s="168"/>
    </row>
    <row r="6" spans="2:30" s="3" customFormat="1" ht="54" customHeight="1" thickBot="1">
      <c r="B6" s="7"/>
      <c r="C6" s="346" t="s">
        <v>74</v>
      </c>
      <c r="D6" s="347"/>
      <c r="E6" s="347"/>
      <c r="F6" s="347"/>
      <c r="G6" s="347"/>
      <c r="H6" s="347"/>
      <c r="I6" s="347"/>
      <c r="J6" s="347"/>
      <c r="K6" s="347"/>
      <c r="L6" s="347"/>
      <c r="M6" s="347"/>
      <c r="N6" s="347"/>
      <c r="O6" s="347"/>
      <c r="P6" s="347"/>
      <c r="Q6" s="347"/>
      <c r="R6" s="347"/>
      <c r="S6" s="347"/>
      <c r="T6" s="347"/>
      <c r="U6" s="348"/>
      <c r="V6" s="171"/>
      <c r="W6" s="338" t="s">
        <v>77</v>
      </c>
      <c r="X6" s="339"/>
      <c r="Y6" s="339"/>
      <c r="Z6" s="340"/>
      <c r="AB6" s="341" t="s">
        <v>92</v>
      </c>
      <c r="AC6" s="342"/>
      <c r="AD6" s="343"/>
    </row>
    <row r="7" spans="2:30" s="8" customFormat="1" ht="18.75" customHeight="1" thickBot="1">
      <c r="B7" s="9"/>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2"/>
      <c r="W7" s="167" t="s">
        <v>75</v>
      </c>
      <c r="X7" s="167">
        <v>2020</v>
      </c>
      <c r="Y7" s="167">
        <v>2021</v>
      </c>
      <c r="Z7" s="167">
        <v>2022</v>
      </c>
      <c r="AB7" s="201" t="s">
        <v>78</v>
      </c>
      <c r="AC7" s="201" t="s">
        <v>80</v>
      </c>
      <c r="AD7" s="201" t="s">
        <v>108</v>
      </c>
    </row>
    <row r="8" spans="28:30" ht="14.25" thickBot="1">
      <c r="AB8" s="221"/>
      <c r="AC8" s="221"/>
      <c r="AD8" s="221"/>
    </row>
    <row r="9" spans="1:30" s="38" customFormat="1" ht="11.25" customHeight="1" thickTop="1">
      <c r="A9" s="8"/>
      <c r="B9" s="360" t="s">
        <v>6</v>
      </c>
      <c r="C9" s="67"/>
      <c r="D9" s="61"/>
      <c r="E9" s="62"/>
      <c r="F9" s="62"/>
      <c r="G9" s="62"/>
      <c r="H9" s="62"/>
      <c r="I9" s="62"/>
      <c r="J9" s="62"/>
      <c r="K9" s="62"/>
      <c r="L9" s="62"/>
      <c r="M9" s="62"/>
      <c r="N9" s="62"/>
      <c r="O9" s="62"/>
      <c r="P9" s="62"/>
      <c r="Q9" s="62"/>
      <c r="R9" s="62"/>
      <c r="S9" s="62"/>
      <c r="T9" s="62"/>
      <c r="U9" s="62"/>
      <c r="V9" s="65"/>
      <c r="W9" s="62"/>
      <c r="X9" s="62"/>
      <c r="Y9" s="62"/>
      <c r="Z9" s="62"/>
      <c r="AB9" s="222"/>
      <c r="AC9" s="222"/>
      <c r="AD9" s="222"/>
    </row>
    <row r="10" spans="1:30" s="38" customFormat="1" ht="24.75" customHeight="1" thickBot="1">
      <c r="A10" s="8"/>
      <c r="B10" s="361"/>
      <c r="C10" s="66" t="s">
        <v>9</v>
      </c>
      <c r="D10" s="70"/>
      <c r="E10" s="109">
        <v>578</v>
      </c>
      <c r="F10" s="109">
        <v>635</v>
      </c>
      <c r="G10" s="109">
        <v>626</v>
      </c>
      <c r="H10" s="109">
        <v>650</v>
      </c>
      <c r="I10" s="109">
        <v>664.15</v>
      </c>
      <c r="J10" s="109">
        <v>675.86</v>
      </c>
      <c r="K10" s="109">
        <v>660.51</v>
      </c>
      <c r="L10" s="109">
        <v>679.61</v>
      </c>
      <c r="M10" s="109">
        <v>669.07</v>
      </c>
      <c r="N10" s="109">
        <v>694.48</v>
      </c>
      <c r="O10" s="109">
        <v>725.73</v>
      </c>
      <c r="P10" s="109">
        <v>732.53</v>
      </c>
      <c r="Q10" s="109">
        <v>729.8</v>
      </c>
      <c r="R10" s="109">
        <v>727.6</v>
      </c>
      <c r="S10" s="109">
        <v>756.6</v>
      </c>
      <c r="T10" s="109">
        <v>780.79</v>
      </c>
      <c r="U10" s="109">
        <v>783.9</v>
      </c>
      <c r="V10" s="110"/>
      <c r="W10" s="109">
        <v>827.2947222913253</v>
      </c>
      <c r="X10" s="109">
        <v>856.5066915462169</v>
      </c>
      <c r="Y10" s="109">
        <v>863.7555270133408</v>
      </c>
      <c r="Z10" s="109">
        <v>902.795270005984</v>
      </c>
      <c r="AB10" s="223">
        <f aca="true" t="shared" si="0" ref="AB10:AD11">X10/W10-1</f>
        <v>0.03531023282003343</v>
      </c>
      <c r="AC10" s="223">
        <f t="shared" si="0"/>
        <v>0.008463256082726023</v>
      </c>
      <c r="AD10" s="223">
        <f t="shared" si="0"/>
        <v>0.04519767662458052</v>
      </c>
    </row>
    <row r="11" spans="1:30" s="38" customFormat="1" ht="24.75" customHeight="1" thickTop="1">
      <c r="A11" s="8"/>
      <c r="B11" s="361"/>
      <c r="C11" s="68" t="s">
        <v>10</v>
      </c>
      <c r="D11" s="65"/>
      <c r="E11" s="110">
        <v>925</v>
      </c>
      <c r="F11" s="110">
        <v>942</v>
      </c>
      <c r="G11" s="110">
        <v>969</v>
      </c>
      <c r="H11" s="110">
        <v>990</v>
      </c>
      <c r="I11" s="110">
        <v>1027.98</v>
      </c>
      <c r="J11" s="110">
        <v>1041.45</v>
      </c>
      <c r="K11" s="110">
        <v>1066.12</v>
      </c>
      <c r="L11" s="110">
        <v>1082.12</v>
      </c>
      <c r="M11" s="110">
        <v>1115.13</v>
      </c>
      <c r="N11" s="110">
        <v>1158.89</v>
      </c>
      <c r="O11" s="110">
        <v>1178.47</v>
      </c>
      <c r="P11" s="110">
        <v>1189.58</v>
      </c>
      <c r="Q11" s="110">
        <v>1166.49</v>
      </c>
      <c r="R11" s="110">
        <v>1165.33</v>
      </c>
      <c r="S11" s="110">
        <v>1162.71</v>
      </c>
      <c r="T11" s="110">
        <v>1164.4</v>
      </c>
      <c r="U11" s="110">
        <v>1177.3</v>
      </c>
      <c r="V11" s="110"/>
      <c r="W11" s="110">
        <v>1221.143219430914</v>
      </c>
      <c r="X11" s="110">
        <v>1247.143333719991</v>
      </c>
      <c r="Y11" s="110">
        <v>1266.2547854907455</v>
      </c>
      <c r="Z11" s="110">
        <v>1336.8069945269565</v>
      </c>
      <c r="AB11" s="224">
        <f t="shared" si="0"/>
        <v>0.021291617457609657</v>
      </c>
      <c r="AC11" s="224">
        <f t="shared" si="0"/>
        <v>0.015324182276425846</v>
      </c>
      <c r="AD11" s="224">
        <f t="shared" si="0"/>
        <v>0.0557172299324169</v>
      </c>
    </row>
    <row r="12" spans="1:30" s="38" customFormat="1" ht="7.5" customHeight="1" thickBot="1">
      <c r="A12" s="8"/>
      <c r="B12" s="361"/>
      <c r="C12" s="69"/>
      <c r="D12" s="63"/>
      <c r="E12" s="111"/>
      <c r="F12" s="111"/>
      <c r="G12" s="111"/>
      <c r="H12" s="111"/>
      <c r="I12" s="111"/>
      <c r="J12" s="111"/>
      <c r="K12" s="111"/>
      <c r="L12" s="111"/>
      <c r="M12" s="111"/>
      <c r="N12" s="111"/>
      <c r="O12" s="111"/>
      <c r="P12" s="111"/>
      <c r="Q12" s="111"/>
      <c r="R12" s="111"/>
      <c r="S12" s="111"/>
      <c r="T12" s="111"/>
      <c r="U12" s="111"/>
      <c r="V12" s="190"/>
      <c r="W12" s="111"/>
      <c r="X12" s="111"/>
      <c r="Y12" s="111"/>
      <c r="Z12" s="111"/>
      <c r="AB12" s="225"/>
      <c r="AC12" s="225"/>
      <c r="AD12" s="225"/>
    </row>
    <row r="13" spans="1:30" s="38" customFormat="1" ht="12" customHeight="1" thickTop="1">
      <c r="A13" s="8"/>
      <c r="B13" s="362" t="s">
        <v>7</v>
      </c>
      <c r="C13" s="73"/>
      <c r="D13" s="71"/>
      <c r="E13" s="112"/>
      <c r="F13" s="112"/>
      <c r="G13" s="112"/>
      <c r="H13" s="112"/>
      <c r="I13" s="112"/>
      <c r="J13" s="112"/>
      <c r="K13" s="112"/>
      <c r="L13" s="112"/>
      <c r="M13" s="112"/>
      <c r="N13" s="112"/>
      <c r="O13" s="112"/>
      <c r="P13" s="112"/>
      <c r="Q13" s="112"/>
      <c r="R13" s="112"/>
      <c r="S13" s="112"/>
      <c r="T13" s="112"/>
      <c r="U13" s="112"/>
      <c r="V13" s="190"/>
      <c r="W13" s="112"/>
      <c r="X13" s="112"/>
      <c r="Y13" s="112"/>
      <c r="Z13" s="112"/>
      <c r="AB13" s="226"/>
      <c r="AC13" s="226"/>
      <c r="AD13" s="226"/>
    </row>
    <row r="14" spans="1:30" s="38" customFormat="1" ht="24.75" customHeight="1" thickBot="1">
      <c r="A14" s="8"/>
      <c r="B14" s="363"/>
      <c r="C14" s="66" t="s">
        <v>9</v>
      </c>
      <c r="D14" s="70"/>
      <c r="E14" s="109">
        <v>431</v>
      </c>
      <c r="F14" s="109">
        <v>461</v>
      </c>
      <c r="G14" s="109">
        <v>475</v>
      </c>
      <c r="H14" s="109">
        <v>502</v>
      </c>
      <c r="I14" s="109">
        <v>520.08</v>
      </c>
      <c r="J14" s="109">
        <v>529.24</v>
      </c>
      <c r="K14" s="109">
        <v>520.66</v>
      </c>
      <c r="L14" s="109">
        <v>533.6</v>
      </c>
      <c r="M14" s="109">
        <v>526.01</v>
      </c>
      <c r="N14" s="109">
        <v>528.48</v>
      </c>
      <c r="O14" s="109">
        <v>561.52</v>
      </c>
      <c r="P14" s="109">
        <v>567.63</v>
      </c>
      <c r="Q14" s="109">
        <v>533.74</v>
      </c>
      <c r="R14" s="109">
        <v>547.34</v>
      </c>
      <c r="S14" s="109">
        <v>561.9</v>
      </c>
      <c r="T14" s="109">
        <v>561.02</v>
      </c>
      <c r="U14" s="109">
        <v>564.82</v>
      </c>
      <c r="V14" s="110"/>
      <c r="W14" s="109">
        <v>615.4685252863552</v>
      </c>
      <c r="X14" s="109">
        <v>640.828799187025</v>
      </c>
      <c r="Y14" s="109">
        <v>646.7671548019748</v>
      </c>
      <c r="Z14" s="109">
        <v>674.2444018329563</v>
      </c>
      <c r="AB14" s="223">
        <f aca="true" t="shared" si="1" ref="AB14:AD15">X14/W14-1</f>
        <v>0.04120482666253422</v>
      </c>
      <c r="AC14" s="223">
        <f t="shared" si="1"/>
        <v>0.009266680309129915</v>
      </c>
      <c r="AD14" s="223">
        <f t="shared" si="1"/>
        <v>0.04248398643464579</v>
      </c>
    </row>
    <row r="15" spans="1:30" s="38" customFormat="1" ht="24.75" customHeight="1" thickTop="1">
      <c r="A15" s="8"/>
      <c r="B15" s="363"/>
      <c r="C15" s="74" t="s">
        <v>10</v>
      </c>
      <c r="D15" s="65"/>
      <c r="E15" s="110">
        <v>765</v>
      </c>
      <c r="F15" s="110">
        <v>780</v>
      </c>
      <c r="G15" s="110">
        <v>796</v>
      </c>
      <c r="H15" s="110">
        <v>818</v>
      </c>
      <c r="I15" s="110">
        <v>847.05</v>
      </c>
      <c r="J15" s="110">
        <v>859.07</v>
      </c>
      <c r="K15" s="110">
        <v>860.68</v>
      </c>
      <c r="L15" s="110">
        <v>877.82</v>
      </c>
      <c r="M15" s="110">
        <v>904.17</v>
      </c>
      <c r="N15" s="110">
        <v>939.49</v>
      </c>
      <c r="O15" s="110">
        <v>956.52</v>
      </c>
      <c r="P15" s="110">
        <v>966.62</v>
      </c>
      <c r="Q15" s="110">
        <v>939.91</v>
      </c>
      <c r="R15" s="110">
        <v>926.03</v>
      </c>
      <c r="S15" s="110">
        <v>914.7</v>
      </c>
      <c r="T15" s="110">
        <v>914.29</v>
      </c>
      <c r="U15" s="110">
        <v>914.58</v>
      </c>
      <c r="V15" s="110"/>
      <c r="W15" s="110">
        <v>966.9352978986667</v>
      </c>
      <c r="X15" s="110">
        <v>993.0492199198875</v>
      </c>
      <c r="Y15" s="110">
        <v>1008.7344781262431</v>
      </c>
      <c r="Z15" s="110">
        <v>1066.2329739790196</v>
      </c>
      <c r="AB15" s="224">
        <f t="shared" si="1"/>
        <v>0.027006897026069066</v>
      </c>
      <c r="AC15" s="224">
        <f t="shared" si="1"/>
        <v>0.015795046098138865</v>
      </c>
      <c r="AD15" s="224">
        <f t="shared" si="1"/>
        <v>0.05700062513931492</v>
      </c>
    </row>
    <row r="16" spans="1:30" s="38" customFormat="1" ht="9" customHeight="1" thickBot="1">
      <c r="A16" s="8"/>
      <c r="B16" s="364"/>
      <c r="C16" s="69"/>
      <c r="D16" s="63"/>
      <c r="E16" s="111"/>
      <c r="F16" s="111"/>
      <c r="G16" s="111"/>
      <c r="H16" s="111"/>
      <c r="I16" s="111"/>
      <c r="J16" s="111"/>
      <c r="K16" s="111"/>
      <c r="L16" s="111"/>
      <c r="M16" s="111"/>
      <c r="N16" s="111"/>
      <c r="O16" s="111"/>
      <c r="P16" s="111"/>
      <c r="Q16" s="111"/>
      <c r="R16" s="111"/>
      <c r="S16" s="111"/>
      <c r="T16" s="111"/>
      <c r="U16" s="111"/>
      <c r="V16" s="190"/>
      <c r="W16" s="111"/>
      <c r="X16" s="111"/>
      <c r="Y16" s="111"/>
      <c r="Z16" s="111"/>
      <c r="AB16" s="225"/>
      <c r="AC16" s="225"/>
      <c r="AD16" s="225"/>
    </row>
    <row r="17" spans="1:30" s="38" customFormat="1" ht="12.75" customHeight="1" thickTop="1">
      <c r="A17" s="8"/>
      <c r="B17" s="362" t="s">
        <v>8</v>
      </c>
      <c r="C17" s="73"/>
      <c r="D17" s="71"/>
      <c r="E17" s="112"/>
      <c r="F17" s="112"/>
      <c r="G17" s="112"/>
      <c r="H17" s="112"/>
      <c r="I17" s="112"/>
      <c r="J17" s="112"/>
      <c r="K17" s="112"/>
      <c r="L17" s="112"/>
      <c r="M17" s="112"/>
      <c r="N17" s="112"/>
      <c r="O17" s="112"/>
      <c r="P17" s="112"/>
      <c r="Q17" s="112"/>
      <c r="R17" s="112"/>
      <c r="S17" s="112"/>
      <c r="T17" s="112"/>
      <c r="U17" s="112"/>
      <c r="V17" s="190"/>
      <c r="W17" s="112"/>
      <c r="X17" s="112"/>
      <c r="Y17" s="112"/>
      <c r="Z17" s="112"/>
      <c r="AB17" s="226"/>
      <c r="AC17" s="226"/>
      <c r="AD17" s="226"/>
    </row>
    <row r="18" spans="1:30" s="38" customFormat="1" ht="24.75" customHeight="1" thickBot="1">
      <c r="A18" s="8"/>
      <c r="B18" s="363"/>
      <c r="C18" s="66" t="s">
        <v>9</v>
      </c>
      <c r="D18" s="70"/>
      <c r="E18" s="109">
        <v>507</v>
      </c>
      <c r="F18" s="109">
        <v>561</v>
      </c>
      <c r="G18" s="109">
        <v>558</v>
      </c>
      <c r="H18" s="109">
        <v>581</v>
      </c>
      <c r="I18" s="109">
        <v>594.99</v>
      </c>
      <c r="J18" s="109">
        <v>604.58</v>
      </c>
      <c r="K18" s="109">
        <v>586.5</v>
      </c>
      <c r="L18" s="109">
        <v>603.36</v>
      </c>
      <c r="M18" s="109">
        <v>593.06</v>
      </c>
      <c r="N18" s="109">
        <v>608.51</v>
      </c>
      <c r="O18" s="109">
        <v>640.74</v>
      </c>
      <c r="P18" s="109">
        <v>647.88</v>
      </c>
      <c r="Q18" s="109">
        <v>629.37</v>
      </c>
      <c r="R18" s="109">
        <v>635.53</v>
      </c>
      <c r="S18" s="109">
        <v>655.12</v>
      </c>
      <c r="T18" s="109">
        <v>661.32</v>
      </c>
      <c r="U18" s="109">
        <v>664.65</v>
      </c>
      <c r="V18" s="110"/>
      <c r="W18" s="109">
        <v>714.799330695144</v>
      </c>
      <c r="X18" s="109">
        <v>743.7197126559041</v>
      </c>
      <c r="Y18" s="109">
        <v>749.3903920104781</v>
      </c>
      <c r="Z18" s="109">
        <v>782.6200006775357</v>
      </c>
      <c r="AB18" s="223">
        <f aca="true" t="shared" si="2" ref="AB18:AD19">X18/W18-1</f>
        <v>0.04045944185850736</v>
      </c>
      <c r="AC18" s="223">
        <f t="shared" si="2"/>
        <v>0.007624753328540068</v>
      </c>
      <c r="AD18" s="223">
        <f t="shared" si="2"/>
        <v>0.04434218669111645</v>
      </c>
    </row>
    <row r="19" spans="1:30" s="38" customFormat="1" ht="24.75" customHeight="1" thickTop="1">
      <c r="A19" s="8"/>
      <c r="B19" s="363"/>
      <c r="C19" s="74" t="s">
        <v>10</v>
      </c>
      <c r="D19" s="65"/>
      <c r="E19" s="110">
        <v>861</v>
      </c>
      <c r="F19" s="110">
        <v>886</v>
      </c>
      <c r="G19" s="110">
        <v>901</v>
      </c>
      <c r="H19" s="110">
        <v>926</v>
      </c>
      <c r="I19" s="110">
        <v>947.01</v>
      </c>
      <c r="J19" s="110">
        <v>957.91</v>
      </c>
      <c r="K19" s="110">
        <v>961.78</v>
      </c>
      <c r="L19" s="110">
        <v>979</v>
      </c>
      <c r="M19" s="110">
        <v>1008.26</v>
      </c>
      <c r="N19" s="110">
        <v>1052.74</v>
      </c>
      <c r="O19" s="110">
        <v>1068.46</v>
      </c>
      <c r="P19" s="110">
        <v>1078.88</v>
      </c>
      <c r="Q19" s="110">
        <v>1055.81</v>
      </c>
      <c r="R19" s="110">
        <v>1044.6</v>
      </c>
      <c r="S19" s="110">
        <v>1037.42</v>
      </c>
      <c r="T19" s="110">
        <v>1038.12</v>
      </c>
      <c r="U19" s="110">
        <v>1043.42</v>
      </c>
      <c r="V19" s="110"/>
      <c r="W19" s="110">
        <v>1095.4323008333313</v>
      </c>
      <c r="X19" s="110">
        <v>1122.3713524387683</v>
      </c>
      <c r="Y19" s="110">
        <v>1138.1724731762715</v>
      </c>
      <c r="Z19" s="110">
        <v>1203.0517600516532</v>
      </c>
      <c r="AB19" s="224">
        <f t="shared" si="2"/>
        <v>0.024592164741667366</v>
      </c>
      <c r="AC19" s="224">
        <f t="shared" si="2"/>
        <v>0.014078335751504634</v>
      </c>
      <c r="AD19" s="224">
        <f t="shared" si="2"/>
        <v>0.05700303636260373</v>
      </c>
    </row>
    <row r="20" spans="1:30" s="38" customFormat="1" ht="15.75" customHeight="1" thickBot="1">
      <c r="A20" s="28"/>
      <c r="B20" s="364"/>
      <c r="C20" s="72"/>
      <c r="D20" s="63"/>
      <c r="E20" s="64"/>
      <c r="F20" s="64"/>
      <c r="G20" s="64"/>
      <c r="H20" s="64"/>
      <c r="I20" s="64"/>
      <c r="J20" s="64"/>
      <c r="K20" s="64"/>
      <c r="L20" s="64"/>
      <c r="M20" s="64"/>
      <c r="N20" s="64"/>
      <c r="O20" s="64"/>
      <c r="P20" s="64"/>
      <c r="Q20" s="64"/>
      <c r="R20" s="64"/>
      <c r="S20" s="64"/>
      <c r="T20" s="64"/>
      <c r="U20" s="64"/>
      <c r="V20" s="191"/>
      <c r="W20" s="64"/>
      <c r="X20" s="64"/>
      <c r="Y20" s="64"/>
      <c r="Z20" s="64"/>
      <c r="AB20" s="205"/>
      <c r="AC20" s="205"/>
      <c r="AD20" s="205"/>
    </row>
    <row r="21" spans="1:30" ht="14.25" thickTop="1">
      <c r="A21" s="8"/>
      <c r="B21" s="36"/>
      <c r="C21" s="163" t="s">
        <v>86</v>
      </c>
      <c r="AB21" s="204"/>
      <c r="AC21" s="204"/>
      <c r="AD21" s="204"/>
    </row>
    <row r="22" spans="1:3" ht="13.5">
      <c r="A22" s="8"/>
      <c r="B22" s="36"/>
      <c r="C22" s="153" t="s">
        <v>89</v>
      </c>
    </row>
    <row r="23" spans="1:3" ht="13.5">
      <c r="A23" s="8"/>
      <c r="B23" s="36"/>
      <c r="C23" s="153" t="s">
        <v>82</v>
      </c>
    </row>
    <row r="24" spans="1:3" ht="13.5">
      <c r="A24" s="8"/>
      <c r="B24" s="36"/>
      <c r="C24" s="153" t="s">
        <v>88</v>
      </c>
    </row>
    <row r="25" spans="1:3" ht="13.5">
      <c r="A25" s="8"/>
      <c r="B25" s="36"/>
      <c r="C25" s="153" t="s">
        <v>83</v>
      </c>
    </row>
    <row r="26" spans="1:3" ht="27" customHeight="1" thickBot="1">
      <c r="A26" s="8"/>
      <c r="B26" s="36"/>
      <c r="C26" s="154" t="s">
        <v>23</v>
      </c>
    </row>
    <row r="27" spans="1:11" ht="14.25" thickBot="1">
      <c r="A27" s="8"/>
      <c r="B27" s="36"/>
      <c r="C27" s="365" t="s">
        <v>27</v>
      </c>
      <c r="D27" s="366"/>
      <c r="E27" s="375" t="s">
        <v>28</v>
      </c>
      <c r="F27" s="376"/>
      <c r="G27" s="376"/>
      <c r="H27" s="376"/>
      <c r="I27" s="376"/>
      <c r="J27" s="377"/>
      <c r="K27" s="155"/>
    </row>
    <row r="28" spans="1:10" ht="70.5" customHeight="1" thickBot="1">
      <c r="A28" s="28"/>
      <c r="B28" s="36"/>
      <c r="C28" s="350" t="s">
        <v>62</v>
      </c>
      <c r="D28" s="351"/>
      <c r="E28" s="369" t="s">
        <v>41</v>
      </c>
      <c r="F28" s="370"/>
      <c r="G28" s="370"/>
      <c r="H28" s="370"/>
      <c r="I28" s="370"/>
      <c r="J28" s="371"/>
    </row>
    <row r="29" spans="1:10" ht="125.25" customHeight="1" thickBot="1">
      <c r="A29" s="8"/>
      <c r="B29" s="36"/>
      <c r="C29" s="367" t="s">
        <v>61</v>
      </c>
      <c r="D29" s="368"/>
      <c r="E29" s="372" t="s">
        <v>40</v>
      </c>
      <c r="F29" s="373"/>
      <c r="G29" s="373"/>
      <c r="H29" s="373"/>
      <c r="I29" s="373"/>
      <c r="J29" s="374"/>
    </row>
    <row r="30" spans="1:2" ht="13.5">
      <c r="A30" s="8"/>
      <c r="B30" s="36"/>
    </row>
    <row r="31" spans="1:2" ht="13.5">
      <c r="A31" s="8"/>
      <c r="B31" s="36"/>
    </row>
    <row r="32" spans="1:2" ht="13.5">
      <c r="A32" s="8"/>
      <c r="B32" s="36"/>
    </row>
    <row r="33" spans="1:2" ht="13.5">
      <c r="A33" s="8"/>
      <c r="B33" s="36"/>
    </row>
    <row r="34" spans="1:2" ht="13.5">
      <c r="A34" s="8"/>
      <c r="B34" s="36"/>
    </row>
    <row r="35" spans="1:2" ht="13.5">
      <c r="A35" s="8"/>
      <c r="B35" s="36"/>
    </row>
    <row r="36" spans="1:2" ht="15" customHeight="1">
      <c r="A36" s="8"/>
      <c r="B36" s="37"/>
    </row>
    <row r="37" spans="1:2" ht="13.5">
      <c r="A37" s="8"/>
      <c r="B37" s="37"/>
    </row>
    <row r="38" spans="1:2" ht="13.5">
      <c r="A38" s="8"/>
      <c r="B38" s="37"/>
    </row>
    <row r="39" spans="1:2" ht="13.5">
      <c r="A39" s="8"/>
      <c r="B39" s="37"/>
    </row>
    <row r="40" spans="1:2" ht="13.5">
      <c r="A40" s="8"/>
      <c r="B40" s="37"/>
    </row>
    <row r="41" spans="1:2" ht="13.5">
      <c r="A41" s="8"/>
      <c r="B41" s="37"/>
    </row>
    <row r="42" spans="1:2" ht="13.5">
      <c r="A42" s="28"/>
      <c r="B42" s="37"/>
    </row>
    <row r="43" spans="1:2" ht="13.5">
      <c r="A43" s="8"/>
      <c r="B43" s="37"/>
    </row>
    <row r="44" spans="1:2" ht="13.5">
      <c r="A44" s="8"/>
      <c r="B44" s="37"/>
    </row>
    <row r="45" spans="1:2" ht="13.5">
      <c r="A45" s="8"/>
      <c r="B45" s="37"/>
    </row>
    <row r="46" spans="1:2" ht="13.5">
      <c r="A46" s="8"/>
      <c r="B46" s="37"/>
    </row>
    <row r="47" spans="1:2" ht="13.5">
      <c r="A47" s="8"/>
      <c r="B47" s="37"/>
    </row>
    <row r="48" spans="1:2" ht="13.5">
      <c r="A48" s="8"/>
      <c r="B48" s="37"/>
    </row>
    <row r="49" ht="13.5">
      <c r="B49" s="37"/>
    </row>
  </sheetData>
  <sheetProtection/>
  <mergeCells count="12">
    <mergeCell ref="C6:U6"/>
    <mergeCell ref="E28:J28"/>
    <mergeCell ref="E29:J29"/>
    <mergeCell ref="E27:J27"/>
    <mergeCell ref="W6:Z6"/>
    <mergeCell ref="AB6:AD6"/>
    <mergeCell ref="B9:B12"/>
    <mergeCell ref="B13:B16"/>
    <mergeCell ref="B17:B20"/>
    <mergeCell ref="C27:D27"/>
    <mergeCell ref="C28:D28"/>
    <mergeCell ref="C29:D29"/>
  </mergeCells>
  <printOptions/>
  <pageMargins left="0.7086614173228347" right="0.7086614173228347" top="0.7480314960629921" bottom="0.7480314960629921" header="0.31496062992125984" footer="0.31496062992125984"/>
  <pageSetup horizontalDpi="600" verticalDpi="600" orientation="landscape" paperSize="9" scale="73" r:id="rId2"/>
  <colBreaks count="1" manualBreakCount="1">
    <brk id="12" max="65535" man="1"/>
  </colBreaks>
  <drawing r:id="rId1"/>
</worksheet>
</file>

<file path=xl/worksheets/sheet5.xml><?xml version="1.0" encoding="utf-8"?>
<worksheet xmlns="http://schemas.openxmlformats.org/spreadsheetml/2006/main" xmlns:r="http://schemas.openxmlformats.org/officeDocument/2006/relationships">
  <dimension ref="B3:AD24"/>
  <sheetViews>
    <sheetView zoomScalePageLayoutView="0" workbookViewId="0" topLeftCell="A1">
      <pane xSplit="4" topLeftCell="E1" activePane="topRight" state="frozen"/>
      <selection pane="topLeft" activeCell="A1" sqref="A1"/>
      <selection pane="topRight" activeCell="E25" sqref="E25"/>
    </sheetView>
  </sheetViews>
  <sheetFormatPr defaultColWidth="11.421875" defaultRowHeight="15"/>
  <cols>
    <col min="1" max="1" width="0.9921875" style="3" customWidth="1"/>
    <col min="2" max="2" width="4.28125" style="7" customWidth="1"/>
    <col min="3" max="3" width="15.57421875" style="3" customWidth="1"/>
    <col min="4" max="4" width="38.8515625" style="3" customWidth="1"/>
    <col min="5" max="15" width="12.421875" style="3" customWidth="1"/>
    <col min="16" max="21" width="11.421875" style="3" customWidth="1"/>
    <col min="22" max="22" width="11.421875" style="168" customWidth="1"/>
    <col min="23" max="28" width="11.421875" style="3" customWidth="1"/>
    <col min="29" max="16384" width="11.421875" style="3" customWidth="1"/>
  </cols>
  <sheetData>
    <row r="1" ht="51" customHeight="1"/>
    <row r="2" ht="6.75" customHeight="1"/>
    <row r="3" spans="2:7" ht="17.25" customHeight="1">
      <c r="B3" s="3"/>
      <c r="C3" s="16" t="s">
        <v>22</v>
      </c>
      <c r="D3" s="14"/>
      <c r="E3" s="149"/>
      <c r="F3" s="15"/>
      <c r="G3" s="4"/>
    </row>
    <row r="4" spans="3:9" ht="7.5" customHeight="1">
      <c r="C4" s="5"/>
      <c r="D4" s="5"/>
      <c r="E4" s="11"/>
      <c r="F4" s="11"/>
      <c r="G4" s="11"/>
      <c r="H4" s="5"/>
      <c r="I4" s="5"/>
    </row>
    <row r="5" spans="3:9" ht="15.75" customHeight="1" thickBot="1">
      <c r="C5" s="158" t="str">
        <f>'Âges moyens de départ D. dérivé'!C5</f>
        <v>Séries sur les nouveaux retraités du Régime général de l'année (année de départ de la pension)</v>
      </c>
      <c r="D5" s="5"/>
      <c r="E5" s="11"/>
      <c r="F5" s="11"/>
      <c r="G5" s="11"/>
      <c r="H5" s="5"/>
      <c r="I5" s="5"/>
    </row>
    <row r="6" spans="3:30" ht="59.25" customHeight="1" thickBot="1">
      <c r="C6" s="346" t="s">
        <v>74</v>
      </c>
      <c r="D6" s="347"/>
      <c r="E6" s="347"/>
      <c r="F6" s="347"/>
      <c r="G6" s="347"/>
      <c r="H6" s="347"/>
      <c r="I6" s="347"/>
      <c r="J6" s="347"/>
      <c r="K6" s="347"/>
      <c r="L6" s="347"/>
      <c r="M6" s="347"/>
      <c r="N6" s="347"/>
      <c r="O6" s="347"/>
      <c r="P6" s="347"/>
      <c r="Q6" s="347"/>
      <c r="R6" s="347"/>
      <c r="S6" s="347"/>
      <c r="T6" s="347"/>
      <c r="U6" s="348"/>
      <c r="V6" s="171"/>
      <c r="W6" s="338" t="s">
        <v>77</v>
      </c>
      <c r="X6" s="339"/>
      <c r="Y6" s="339"/>
      <c r="Z6" s="340"/>
      <c r="AB6" s="341" t="s">
        <v>92</v>
      </c>
      <c r="AC6" s="342"/>
      <c r="AD6" s="343"/>
    </row>
    <row r="7" spans="2:30" s="8" customFormat="1" ht="14.25" thickBot="1">
      <c r="B7" s="9"/>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2"/>
      <c r="W7" s="167" t="s">
        <v>75</v>
      </c>
      <c r="X7" s="167">
        <v>2020</v>
      </c>
      <c r="Y7" s="167">
        <v>2021</v>
      </c>
      <c r="Z7" s="167">
        <v>2022</v>
      </c>
      <c r="AB7" s="201" t="s">
        <v>78</v>
      </c>
      <c r="AC7" s="201" t="s">
        <v>80</v>
      </c>
      <c r="AD7" s="201" t="s">
        <v>108</v>
      </c>
    </row>
    <row r="8" spans="3:30" ht="12" customHeight="1" thickBot="1">
      <c r="C8" s="12"/>
      <c r="D8" s="12"/>
      <c r="E8" s="6"/>
      <c r="F8" s="13"/>
      <c r="G8" s="13"/>
      <c r="H8" s="13"/>
      <c r="I8" s="13"/>
      <c r="J8" s="13"/>
      <c r="K8" s="13"/>
      <c r="L8" s="13"/>
      <c r="M8" s="13"/>
      <c r="N8" s="13"/>
      <c r="O8" s="13"/>
      <c r="P8" s="13"/>
      <c r="Q8" s="13"/>
      <c r="R8" s="13"/>
      <c r="S8" s="13"/>
      <c r="T8" s="13"/>
      <c r="U8" s="13"/>
      <c r="V8" s="13"/>
      <c r="W8" s="13"/>
      <c r="X8" s="13"/>
      <c r="Y8" s="13"/>
      <c r="Z8" s="13"/>
      <c r="AB8" s="227"/>
      <c r="AC8" s="227"/>
      <c r="AD8" s="227"/>
    </row>
    <row r="9" spans="2:30" s="8" customFormat="1" ht="31.5" customHeight="1" thickBot="1" thickTop="1">
      <c r="B9" s="324" t="s">
        <v>6</v>
      </c>
      <c r="C9" s="55"/>
      <c r="D9" s="56" t="s">
        <v>12</v>
      </c>
      <c r="E9" s="150">
        <v>3436</v>
      </c>
      <c r="F9" s="150">
        <v>3675</v>
      </c>
      <c r="G9" s="150">
        <v>5539</v>
      </c>
      <c r="H9" s="150">
        <v>4859</v>
      </c>
      <c r="I9" s="150">
        <v>5018</v>
      </c>
      <c r="J9" s="150">
        <v>4837</v>
      </c>
      <c r="K9" s="150">
        <v>4819</v>
      </c>
      <c r="L9" s="150">
        <v>4725</v>
      </c>
      <c r="M9" s="150">
        <v>4569</v>
      </c>
      <c r="N9" s="150">
        <v>4649</v>
      </c>
      <c r="O9" s="150">
        <v>4734</v>
      </c>
      <c r="P9" s="150">
        <v>4589</v>
      </c>
      <c r="Q9" s="150">
        <v>4570</v>
      </c>
      <c r="R9" s="150">
        <v>4591</v>
      </c>
      <c r="S9" s="150">
        <v>4536</v>
      </c>
      <c r="T9" s="150">
        <v>4433</v>
      </c>
      <c r="U9" s="150">
        <v>4453</v>
      </c>
      <c r="V9" s="169"/>
      <c r="W9" s="150">
        <v>5022</v>
      </c>
      <c r="X9" s="150">
        <v>4788</v>
      </c>
      <c r="Y9" s="150">
        <v>4321</v>
      </c>
      <c r="Z9" s="150">
        <v>4459</v>
      </c>
      <c r="AB9" s="228">
        <f aca="true" t="shared" si="0" ref="AB9:AB17">X9/W9-1</f>
        <v>-0.04659498207885304</v>
      </c>
      <c r="AC9" s="228">
        <f aca="true" t="shared" si="1" ref="AC9:AC17">Y9/X9-1</f>
        <v>-0.09753550543024225</v>
      </c>
      <c r="AD9" s="228">
        <f aca="true" t="shared" si="2" ref="AD9:AD17">Z9/Y9-1</f>
        <v>0.03193705160842408</v>
      </c>
    </row>
    <row r="10" spans="2:30" s="8" customFormat="1" ht="31.5" customHeight="1" thickBot="1">
      <c r="B10" s="325"/>
      <c r="C10" s="18"/>
      <c r="D10" s="159" t="s">
        <v>49</v>
      </c>
      <c r="E10" s="130">
        <v>9914</v>
      </c>
      <c r="F10" s="130">
        <v>11439</v>
      </c>
      <c r="G10" s="130">
        <v>12476</v>
      </c>
      <c r="H10" s="130">
        <v>13070</v>
      </c>
      <c r="I10" s="130">
        <v>13807</v>
      </c>
      <c r="J10" s="130">
        <v>14862</v>
      </c>
      <c r="K10" s="130">
        <v>15411</v>
      </c>
      <c r="L10" s="130">
        <v>15427</v>
      </c>
      <c r="M10" s="130">
        <v>15329</v>
      </c>
      <c r="N10" s="130">
        <v>15596</v>
      </c>
      <c r="O10" s="130">
        <v>15706</v>
      </c>
      <c r="P10" s="130">
        <v>15806</v>
      </c>
      <c r="Q10" s="130">
        <v>16391</v>
      </c>
      <c r="R10" s="130">
        <v>16615</v>
      </c>
      <c r="S10" s="130">
        <v>17035</v>
      </c>
      <c r="T10" s="130">
        <v>17256</v>
      </c>
      <c r="U10" s="130">
        <v>17720</v>
      </c>
      <c r="V10" s="169"/>
      <c r="W10" s="130">
        <v>17981</v>
      </c>
      <c r="X10" s="130">
        <v>17961</v>
      </c>
      <c r="Y10" s="130">
        <v>19936</v>
      </c>
      <c r="Z10" s="130">
        <v>20281</v>
      </c>
      <c r="AB10" s="216">
        <f t="shared" si="0"/>
        <v>-0.0011122851899226793</v>
      </c>
      <c r="AC10" s="216">
        <f t="shared" si="1"/>
        <v>0.10996046990702069</v>
      </c>
      <c r="AD10" s="216">
        <f t="shared" si="2"/>
        <v>0.0173053772070626</v>
      </c>
    </row>
    <row r="11" spans="2:30" s="8" customFormat="1" ht="31.5" customHeight="1" thickBot="1">
      <c r="B11" s="325"/>
      <c r="C11" s="147" t="s">
        <v>11</v>
      </c>
      <c r="D11" s="57"/>
      <c r="E11" s="151">
        <v>13350</v>
      </c>
      <c r="F11" s="151">
        <v>15114</v>
      </c>
      <c r="G11" s="151">
        <v>18015</v>
      </c>
      <c r="H11" s="151">
        <v>17929</v>
      </c>
      <c r="I11" s="151">
        <v>18825</v>
      </c>
      <c r="J11" s="151">
        <v>19699</v>
      </c>
      <c r="K11" s="151">
        <v>20230</v>
      </c>
      <c r="L11" s="151">
        <v>20152</v>
      </c>
      <c r="M11" s="151">
        <v>19898</v>
      </c>
      <c r="N11" s="151">
        <f aca="true" t="shared" si="3" ref="N11:S11">SUM(N9:N10)</f>
        <v>20245</v>
      </c>
      <c r="O11" s="151">
        <f t="shared" si="3"/>
        <v>20440</v>
      </c>
      <c r="P11" s="151">
        <f t="shared" si="3"/>
        <v>20395</v>
      </c>
      <c r="Q11" s="151">
        <f t="shared" si="3"/>
        <v>20961</v>
      </c>
      <c r="R11" s="151">
        <f t="shared" si="3"/>
        <v>21206</v>
      </c>
      <c r="S11" s="151">
        <f t="shared" si="3"/>
        <v>21571</v>
      </c>
      <c r="T11" s="151">
        <f>SUM(T9:T10)</f>
        <v>21689</v>
      </c>
      <c r="U11" s="151">
        <f>SUM(U9:U10)</f>
        <v>22173</v>
      </c>
      <c r="V11" s="194"/>
      <c r="W11" s="151">
        <v>23003</v>
      </c>
      <c r="X11" s="151">
        <v>22749</v>
      </c>
      <c r="Y11" s="151">
        <v>24257</v>
      </c>
      <c r="Z11" s="151">
        <v>24740</v>
      </c>
      <c r="AB11" s="229">
        <f t="shared" si="0"/>
        <v>-0.011042037995044107</v>
      </c>
      <c r="AC11" s="229">
        <f t="shared" si="1"/>
        <v>0.06628862807156355</v>
      </c>
      <c r="AD11" s="229">
        <f t="shared" si="2"/>
        <v>0.019911778043451456</v>
      </c>
    </row>
    <row r="12" spans="2:30" s="8" customFormat="1" ht="31.5" customHeight="1" thickBot="1" thickTop="1">
      <c r="B12" s="381" t="s">
        <v>7</v>
      </c>
      <c r="C12" s="18"/>
      <c r="D12" s="18" t="s">
        <v>12</v>
      </c>
      <c r="E12" s="129">
        <v>67221</v>
      </c>
      <c r="F12" s="129">
        <v>65693</v>
      </c>
      <c r="G12" s="129">
        <v>65693</v>
      </c>
      <c r="H12" s="129">
        <v>74898</v>
      </c>
      <c r="I12" s="129">
        <v>75103</v>
      </c>
      <c r="J12" s="129">
        <v>67251</v>
      </c>
      <c r="K12" s="129">
        <v>61015</v>
      </c>
      <c r="L12" s="129">
        <v>58346</v>
      </c>
      <c r="M12" s="129">
        <v>57001</v>
      </c>
      <c r="N12" s="129">
        <v>55810</v>
      </c>
      <c r="O12" s="129">
        <v>54408</v>
      </c>
      <c r="P12" s="129">
        <v>53906</v>
      </c>
      <c r="Q12" s="129">
        <v>53081</v>
      </c>
      <c r="R12" s="129">
        <v>50520</v>
      </c>
      <c r="S12" s="129">
        <v>48312</v>
      </c>
      <c r="T12" s="129">
        <v>47130</v>
      </c>
      <c r="U12" s="129">
        <v>42316</v>
      </c>
      <c r="V12" s="169"/>
      <c r="W12" s="129">
        <v>46186</v>
      </c>
      <c r="X12" s="129">
        <v>43898</v>
      </c>
      <c r="Y12" s="129">
        <v>39814</v>
      </c>
      <c r="Z12" s="129">
        <v>38372</v>
      </c>
      <c r="AB12" s="215">
        <f t="shared" si="0"/>
        <v>-0.049538821287836154</v>
      </c>
      <c r="AC12" s="215">
        <f t="shared" si="1"/>
        <v>-0.09303385120051022</v>
      </c>
      <c r="AD12" s="215">
        <f t="shared" si="2"/>
        <v>-0.036218415632692014</v>
      </c>
    </row>
    <row r="13" spans="2:30" s="8" customFormat="1" ht="31.5" customHeight="1" thickBot="1">
      <c r="B13" s="328"/>
      <c r="C13" s="18"/>
      <c r="D13" s="159" t="s">
        <v>49</v>
      </c>
      <c r="E13" s="130">
        <v>76345</v>
      </c>
      <c r="F13" s="130">
        <v>75944</v>
      </c>
      <c r="G13" s="130">
        <v>75944</v>
      </c>
      <c r="H13" s="130">
        <v>80169</v>
      </c>
      <c r="I13" s="130">
        <v>81283</v>
      </c>
      <c r="J13" s="130">
        <v>84579</v>
      </c>
      <c r="K13" s="130">
        <v>86647</v>
      </c>
      <c r="L13" s="130">
        <v>86817</v>
      </c>
      <c r="M13" s="130">
        <v>86862</v>
      </c>
      <c r="N13" s="130">
        <v>88362</v>
      </c>
      <c r="O13" s="130">
        <v>88691</v>
      </c>
      <c r="P13" s="130">
        <v>87872</v>
      </c>
      <c r="Q13" s="130">
        <v>91855</v>
      </c>
      <c r="R13" s="130">
        <v>91379</v>
      </c>
      <c r="S13" s="130">
        <v>93215</v>
      </c>
      <c r="T13" s="130">
        <v>94674</v>
      </c>
      <c r="U13" s="130">
        <v>95034</v>
      </c>
      <c r="V13" s="169"/>
      <c r="W13" s="130">
        <v>95672</v>
      </c>
      <c r="X13" s="130">
        <v>100753</v>
      </c>
      <c r="Y13" s="129">
        <v>107106</v>
      </c>
      <c r="Z13" s="129">
        <v>106674</v>
      </c>
      <c r="AB13" s="216">
        <f t="shared" si="0"/>
        <v>0.05310853750313571</v>
      </c>
      <c r="AC13" s="216">
        <f t="shared" si="1"/>
        <v>0.06305519438627138</v>
      </c>
      <c r="AD13" s="216">
        <f t="shared" si="2"/>
        <v>-0.004033387485294915</v>
      </c>
    </row>
    <row r="14" spans="2:30" s="8" customFormat="1" ht="31.5" customHeight="1" thickBot="1">
      <c r="B14" s="328"/>
      <c r="C14" s="29" t="s">
        <v>11</v>
      </c>
      <c r="D14" s="21"/>
      <c r="E14" s="132">
        <v>143566</v>
      </c>
      <c r="F14" s="132">
        <v>141637</v>
      </c>
      <c r="G14" s="132">
        <v>141637</v>
      </c>
      <c r="H14" s="132">
        <v>155067</v>
      </c>
      <c r="I14" s="132">
        <v>156386</v>
      </c>
      <c r="J14" s="132">
        <v>151830</v>
      </c>
      <c r="K14" s="132">
        <v>147662</v>
      </c>
      <c r="L14" s="132">
        <v>145163</v>
      </c>
      <c r="M14" s="132">
        <v>143863</v>
      </c>
      <c r="N14" s="132">
        <f aca="true" t="shared" si="4" ref="N14:S14">SUM(N12:N13)</f>
        <v>144172</v>
      </c>
      <c r="O14" s="132">
        <f t="shared" si="4"/>
        <v>143099</v>
      </c>
      <c r="P14" s="132">
        <f t="shared" si="4"/>
        <v>141778</v>
      </c>
      <c r="Q14" s="132">
        <f t="shared" si="4"/>
        <v>144936</v>
      </c>
      <c r="R14" s="132">
        <f t="shared" si="4"/>
        <v>141899</v>
      </c>
      <c r="S14" s="132">
        <f t="shared" si="4"/>
        <v>141527</v>
      </c>
      <c r="T14" s="132">
        <f>SUM(T12:T13)</f>
        <v>141804</v>
      </c>
      <c r="U14" s="132">
        <f>SUM(U12:U13)</f>
        <v>137350</v>
      </c>
      <c r="V14" s="194"/>
      <c r="W14" s="132">
        <v>141858</v>
      </c>
      <c r="X14" s="132">
        <v>144651</v>
      </c>
      <c r="Y14" s="132">
        <v>146920</v>
      </c>
      <c r="Z14" s="132">
        <v>145046</v>
      </c>
      <c r="AB14" s="230">
        <f t="shared" si="0"/>
        <v>0.019688702787294288</v>
      </c>
      <c r="AC14" s="230">
        <f t="shared" si="1"/>
        <v>0.015686030514825422</v>
      </c>
      <c r="AD14" s="230">
        <f t="shared" si="2"/>
        <v>-0.012755240947454394</v>
      </c>
    </row>
    <row r="15" spans="2:30" s="8" customFormat="1" ht="31.5" customHeight="1" thickBot="1" thickTop="1">
      <c r="B15" s="382" t="s">
        <v>8</v>
      </c>
      <c r="C15" s="18"/>
      <c r="D15" s="18" t="s">
        <v>12</v>
      </c>
      <c r="E15" s="130">
        <v>70657</v>
      </c>
      <c r="F15" s="130">
        <v>69368</v>
      </c>
      <c r="G15" s="130">
        <v>71232</v>
      </c>
      <c r="H15" s="130">
        <v>79757</v>
      </c>
      <c r="I15" s="130">
        <v>80121</v>
      </c>
      <c r="J15" s="130">
        <v>72088</v>
      </c>
      <c r="K15" s="130">
        <v>65834</v>
      </c>
      <c r="L15" s="130">
        <v>63071</v>
      </c>
      <c r="M15" s="130">
        <v>61570</v>
      </c>
      <c r="N15" s="130">
        <f>N9+N12</f>
        <v>60459</v>
      </c>
      <c r="O15" s="130">
        <f aca="true" t="shared" si="5" ref="O15:Q16">O9+O12</f>
        <v>59142</v>
      </c>
      <c r="P15" s="130">
        <f t="shared" si="5"/>
        <v>58495</v>
      </c>
      <c r="Q15" s="130">
        <f t="shared" si="5"/>
        <v>57651</v>
      </c>
      <c r="R15" s="130">
        <f aca="true" t="shared" si="6" ref="R15:T16">R9+R12</f>
        <v>55111</v>
      </c>
      <c r="S15" s="130">
        <f t="shared" si="6"/>
        <v>52848</v>
      </c>
      <c r="T15" s="130">
        <f t="shared" si="6"/>
        <v>51563</v>
      </c>
      <c r="U15" s="130">
        <f>U9+U12</f>
        <v>46769</v>
      </c>
      <c r="V15" s="169"/>
      <c r="W15" s="130">
        <v>51208</v>
      </c>
      <c r="X15" s="130">
        <v>48686</v>
      </c>
      <c r="Y15" s="130">
        <v>44135</v>
      </c>
      <c r="Z15" s="130">
        <v>42831</v>
      </c>
      <c r="AB15" s="216">
        <f t="shared" si="0"/>
        <v>-0.049250117169192364</v>
      </c>
      <c r="AC15" s="216">
        <f t="shared" si="1"/>
        <v>-0.09347656410467076</v>
      </c>
      <c r="AD15" s="216">
        <f t="shared" si="2"/>
        <v>-0.02954571201993883</v>
      </c>
    </row>
    <row r="16" spans="2:30" s="8" customFormat="1" ht="31.5" customHeight="1" thickBot="1">
      <c r="B16" s="331"/>
      <c r="C16" s="18"/>
      <c r="D16" s="159" t="s">
        <v>49</v>
      </c>
      <c r="E16" s="130">
        <v>86259</v>
      </c>
      <c r="F16" s="130">
        <v>87383</v>
      </c>
      <c r="G16" s="130">
        <v>88420</v>
      </c>
      <c r="H16" s="130">
        <v>93239</v>
      </c>
      <c r="I16" s="130">
        <v>95090</v>
      </c>
      <c r="J16" s="130">
        <v>99441</v>
      </c>
      <c r="K16" s="130">
        <v>102058</v>
      </c>
      <c r="L16" s="130">
        <v>102244</v>
      </c>
      <c r="M16" s="130">
        <v>102191</v>
      </c>
      <c r="N16" s="130">
        <f>N10+N13</f>
        <v>103958</v>
      </c>
      <c r="O16" s="130">
        <f t="shared" si="5"/>
        <v>104397</v>
      </c>
      <c r="P16" s="130">
        <f t="shared" si="5"/>
        <v>103678</v>
      </c>
      <c r="Q16" s="130">
        <f t="shared" si="5"/>
        <v>108246</v>
      </c>
      <c r="R16" s="130">
        <f t="shared" si="6"/>
        <v>107994</v>
      </c>
      <c r="S16" s="130">
        <f t="shared" si="6"/>
        <v>110250</v>
      </c>
      <c r="T16" s="130">
        <f t="shared" si="6"/>
        <v>111930</v>
      </c>
      <c r="U16" s="130">
        <f>U10+U13</f>
        <v>112754</v>
      </c>
      <c r="V16" s="169"/>
      <c r="W16" s="130">
        <v>113653</v>
      </c>
      <c r="X16" s="130">
        <v>118714</v>
      </c>
      <c r="Y16" s="130">
        <v>127042</v>
      </c>
      <c r="Z16" s="130">
        <v>126955</v>
      </c>
      <c r="AB16" s="216">
        <f t="shared" si="0"/>
        <v>0.04453028076689569</v>
      </c>
      <c r="AC16" s="216">
        <f t="shared" si="1"/>
        <v>0.07015179338578426</v>
      </c>
      <c r="AD16" s="216">
        <f t="shared" si="2"/>
        <v>-0.0006848128965224465</v>
      </c>
    </row>
    <row r="17" spans="2:30" s="8" customFormat="1" ht="31.5" customHeight="1" thickBot="1">
      <c r="B17" s="331"/>
      <c r="C17" s="148" t="s">
        <v>11</v>
      </c>
      <c r="D17" s="60"/>
      <c r="E17" s="152">
        <v>156916</v>
      </c>
      <c r="F17" s="152">
        <v>156751</v>
      </c>
      <c r="G17" s="152">
        <v>159652</v>
      </c>
      <c r="H17" s="152">
        <v>172996</v>
      </c>
      <c r="I17" s="152">
        <v>175211</v>
      </c>
      <c r="J17" s="152">
        <v>171529</v>
      </c>
      <c r="K17" s="152">
        <v>167892</v>
      </c>
      <c r="L17" s="152">
        <v>165315</v>
      </c>
      <c r="M17" s="152">
        <v>163761</v>
      </c>
      <c r="N17" s="152">
        <f aca="true" t="shared" si="7" ref="N17:S17">SUM(N15:N16)</f>
        <v>164417</v>
      </c>
      <c r="O17" s="152">
        <f t="shared" si="7"/>
        <v>163539</v>
      </c>
      <c r="P17" s="152">
        <f t="shared" si="7"/>
        <v>162173</v>
      </c>
      <c r="Q17" s="152">
        <f t="shared" si="7"/>
        <v>165897</v>
      </c>
      <c r="R17" s="152">
        <f t="shared" si="7"/>
        <v>163105</v>
      </c>
      <c r="S17" s="152">
        <f t="shared" si="7"/>
        <v>163098</v>
      </c>
      <c r="T17" s="152">
        <f>SUM(T15:T16)</f>
        <v>163493</v>
      </c>
      <c r="U17" s="152">
        <f>SUM(U15:U16)</f>
        <v>159523</v>
      </c>
      <c r="V17" s="194"/>
      <c r="W17" s="152">
        <v>164861</v>
      </c>
      <c r="X17" s="152">
        <v>167400</v>
      </c>
      <c r="Y17" s="152">
        <v>171177</v>
      </c>
      <c r="Z17" s="152">
        <v>169786</v>
      </c>
      <c r="AB17" s="231">
        <f t="shared" si="0"/>
        <v>0.015400852839664969</v>
      </c>
      <c r="AC17" s="231">
        <f t="shared" si="1"/>
        <v>0.0225627240143369</v>
      </c>
      <c r="AD17" s="231">
        <f t="shared" si="2"/>
        <v>-0.008126091706245564</v>
      </c>
    </row>
    <row r="18" spans="2:30" ht="14.25" thickTop="1">
      <c r="B18" s="59"/>
      <c r="C18" s="153" t="s">
        <v>81</v>
      </c>
      <c r="AB18" s="203"/>
      <c r="AC18" s="203"/>
      <c r="AD18" s="203"/>
    </row>
    <row r="19" spans="3:28" ht="13.5">
      <c r="C19" s="153" t="s">
        <v>82</v>
      </c>
      <c r="AB19" s="183"/>
    </row>
    <row r="20" ht="13.5">
      <c r="C20" s="153" t="s">
        <v>88</v>
      </c>
    </row>
    <row r="21" ht="13.5">
      <c r="C21" s="153" t="s">
        <v>83</v>
      </c>
    </row>
    <row r="22" ht="28.5" customHeight="1" thickBot="1">
      <c r="C22" s="154" t="s">
        <v>48</v>
      </c>
    </row>
    <row r="23" spans="3:13" ht="21.75" customHeight="1">
      <c r="C23" s="350" t="s">
        <v>63</v>
      </c>
      <c r="D23" s="351"/>
      <c r="E23" s="354" t="s">
        <v>64</v>
      </c>
      <c r="F23" s="355"/>
      <c r="G23" s="355"/>
      <c r="H23" s="355"/>
      <c r="I23" s="355"/>
      <c r="J23" s="355"/>
      <c r="K23" s="355"/>
      <c r="L23" s="355"/>
      <c r="M23" s="356"/>
    </row>
    <row r="24" spans="2:22" s="157" customFormat="1" ht="21.75" customHeight="1" thickBot="1">
      <c r="B24" s="156"/>
      <c r="C24" s="293" t="s">
        <v>39</v>
      </c>
      <c r="D24" s="294"/>
      <c r="E24" s="378" t="s">
        <v>131</v>
      </c>
      <c r="F24" s="379"/>
      <c r="G24" s="379"/>
      <c r="H24" s="379"/>
      <c r="I24" s="379"/>
      <c r="J24" s="379"/>
      <c r="K24" s="379"/>
      <c r="L24" s="379"/>
      <c r="M24" s="380"/>
      <c r="V24" s="170"/>
    </row>
  </sheetData>
  <sheetProtection/>
  <mergeCells count="10">
    <mergeCell ref="B9:B11"/>
    <mergeCell ref="B12:B14"/>
    <mergeCell ref="B15:B17"/>
    <mergeCell ref="C6:U6"/>
    <mergeCell ref="W6:Z6"/>
    <mergeCell ref="AB6:AD6"/>
    <mergeCell ref="C23:D23"/>
    <mergeCell ref="E23:M23"/>
    <mergeCell ref="C24:D24"/>
    <mergeCell ref="E24:M24"/>
  </mergeCells>
  <hyperlinks>
    <hyperlink ref="E24" r:id="rId1" display="https://legislation.lassuranceretraite.fr/#/portail?menuId=1c16c24d-2f17-4b8a-9551-52d6746cbb3a"/>
  </hyperlinks>
  <printOptions/>
  <pageMargins left="0.31496062992125984" right="0.31496062992125984" top="0.3937007874015748" bottom="0.3937007874015748" header="0.31496062992125984" footer="0.31496062992125984"/>
  <pageSetup horizontalDpi="600" verticalDpi="600" orientation="landscape" paperSize="9" scale="70" r:id="rId3"/>
  <colBreaks count="1" manualBreakCount="1">
    <brk id="12" max="17" man="1"/>
  </colBreaks>
  <drawing r:id="rId2"/>
</worksheet>
</file>

<file path=xl/worksheets/sheet6.xml><?xml version="1.0" encoding="utf-8"?>
<worksheet xmlns="http://schemas.openxmlformats.org/spreadsheetml/2006/main" xmlns:r="http://schemas.openxmlformats.org/officeDocument/2006/relationships">
  <dimension ref="B3:AD24"/>
  <sheetViews>
    <sheetView zoomScalePageLayoutView="0" workbookViewId="0" topLeftCell="A1">
      <pane xSplit="4" topLeftCell="E1" activePane="topRight" state="frozen"/>
      <selection pane="topLeft" activeCell="A1" sqref="A1"/>
      <selection pane="topRight" activeCell="E25" sqref="E25"/>
    </sheetView>
  </sheetViews>
  <sheetFormatPr defaultColWidth="11.421875" defaultRowHeight="15"/>
  <cols>
    <col min="1" max="1" width="0.9921875" style="3" customWidth="1"/>
    <col min="2" max="2" width="4.28125" style="7" customWidth="1"/>
    <col min="3" max="3" width="15.57421875" style="3" customWidth="1"/>
    <col min="4" max="4" width="38.8515625" style="3" customWidth="1"/>
    <col min="5" max="15" width="12.421875" style="3" customWidth="1"/>
    <col min="16" max="21" width="11.421875" style="3" customWidth="1"/>
    <col min="22" max="22" width="11.421875" style="168" customWidth="1"/>
    <col min="23" max="28" width="11.421875" style="3" customWidth="1"/>
    <col min="29" max="16384" width="11.421875" style="3" customWidth="1"/>
  </cols>
  <sheetData>
    <row r="1" ht="51" customHeight="1"/>
    <row r="2" ht="6.75" customHeight="1"/>
    <row r="3" spans="2:7" ht="17.25" customHeight="1">
      <c r="B3" s="3"/>
      <c r="C3" s="16" t="s">
        <v>35</v>
      </c>
      <c r="D3" s="14"/>
      <c r="E3" s="149"/>
      <c r="F3" s="15"/>
      <c r="G3" s="4"/>
    </row>
    <row r="4" spans="3:9" ht="7.5" customHeight="1">
      <c r="C4" s="5"/>
      <c r="D4" s="5"/>
      <c r="E4" s="11"/>
      <c r="F4" s="11"/>
      <c r="G4" s="11"/>
      <c r="H4" s="5"/>
      <c r="I4" s="5"/>
    </row>
    <row r="5" spans="3:9" ht="22.5" customHeight="1" thickBot="1">
      <c r="C5" s="158" t="s">
        <v>31</v>
      </c>
      <c r="D5" s="5"/>
      <c r="E5" s="11"/>
      <c r="F5" s="11"/>
      <c r="G5" s="11"/>
      <c r="H5" s="5"/>
      <c r="I5" s="5"/>
    </row>
    <row r="6" spans="3:30" ht="50.25" customHeight="1" thickBot="1">
      <c r="C6" s="346" t="s">
        <v>74</v>
      </c>
      <c r="D6" s="347"/>
      <c r="E6" s="347"/>
      <c r="F6" s="347"/>
      <c r="G6" s="347"/>
      <c r="H6" s="347"/>
      <c r="I6" s="347"/>
      <c r="J6" s="347"/>
      <c r="K6" s="347"/>
      <c r="L6" s="347"/>
      <c r="M6" s="347"/>
      <c r="N6" s="347"/>
      <c r="O6" s="347"/>
      <c r="P6" s="347"/>
      <c r="Q6" s="347"/>
      <c r="R6" s="347"/>
      <c r="S6" s="347"/>
      <c r="T6" s="347"/>
      <c r="U6" s="348"/>
      <c r="W6" s="338" t="s">
        <v>77</v>
      </c>
      <c r="X6" s="339"/>
      <c r="Y6" s="339"/>
      <c r="Z6" s="340"/>
      <c r="AB6" s="341" t="s">
        <v>92</v>
      </c>
      <c r="AC6" s="342"/>
      <c r="AD6" s="343"/>
    </row>
    <row r="7" spans="2:30" s="8" customFormat="1" ht="18.75" customHeight="1" thickBot="1">
      <c r="B7" s="9"/>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2"/>
      <c r="W7" s="167" t="s">
        <v>75</v>
      </c>
      <c r="X7" s="167">
        <v>2020</v>
      </c>
      <c r="Y7" s="167">
        <v>2021</v>
      </c>
      <c r="Z7" s="167">
        <v>2022</v>
      </c>
      <c r="AB7" s="201" t="s">
        <v>78</v>
      </c>
      <c r="AC7" s="201" t="s">
        <v>80</v>
      </c>
      <c r="AD7" s="201" t="s">
        <v>108</v>
      </c>
    </row>
    <row r="8" spans="3:30" ht="12" customHeight="1" thickBot="1">
      <c r="C8" s="12"/>
      <c r="D8" s="12"/>
      <c r="E8" s="6"/>
      <c r="F8" s="13"/>
      <c r="G8" s="13"/>
      <c r="H8" s="13"/>
      <c r="I8" s="13"/>
      <c r="J8" s="13"/>
      <c r="K8" s="13"/>
      <c r="L8" s="13"/>
      <c r="M8" s="13"/>
      <c r="N8" s="13"/>
      <c r="O8" s="13"/>
      <c r="P8" s="13"/>
      <c r="Q8" s="13"/>
      <c r="R8" s="13"/>
      <c r="S8" s="13"/>
      <c r="T8" s="13"/>
      <c r="U8" s="13"/>
      <c r="V8" s="13"/>
      <c r="W8" s="13"/>
      <c r="X8" s="13"/>
      <c r="Y8" s="13"/>
      <c r="Z8" s="13"/>
      <c r="AB8" s="227"/>
      <c r="AC8" s="227"/>
      <c r="AD8" s="227"/>
    </row>
    <row r="9" spans="2:30" s="8" customFormat="1" ht="31.5" customHeight="1" thickBot="1" thickTop="1">
      <c r="B9" s="324" t="s">
        <v>6</v>
      </c>
      <c r="C9" s="55"/>
      <c r="D9" s="56" t="s">
        <v>12</v>
      </c>
      <c r="E9" s="138">
        <v>65.6</v>
      </c>
      <c r="F9" s="138">
        <v>66.2</v>
      </c>
      <c r="G9" s="138">
        <v>63.5</v>
      </c>
      <c r="H9" s="138">
        <v>64.7</v>
      </c>
      <c r="I9" s="138">
        <v>65</v>
      </c>
      <c r="J9" s="138">
        <v>65.5</v>
      </c>
      <c r="K9" s="138">
        <v>66.7</v>
      </c>
      <c r="L9" s="138">
        <v>67</v>
      </c>
      <c r="M9" s="138">
        <v>67.5</v>
      </c>
      <c r="N9" s="138">
        <v>67.9</v>
      </c>
      <c r="O9" s="138">
        <v>67.7</v>
      </c>
      <c r="P9" s="138">
        <v>68.4</v>
      </c>
      <c r="Q9" s="138">
        <v>68.5</v>
      </c>
      <c r="R9" s="138">
        <v>69</v>
      </c>
      <c r="S9" s="138">
        <v>69.3</v>
      </c>
      <c r="T9" s="138">
        <v>69.3</v>
      </c>
      <c r="U9" s="138">
        <v>70</v>
      </c>
      <c r="V9" s="192"/>
      <c r="W9" s="138">
        <v>70.53044205495819</v>
      </c>
      <c r="X9" s="138">
        <v>70.78238304093567</v>
      </c>
      <c r="Y9" s="138">
        <v>69.8932585049757</v>
      </c>
      <c r="Z9" s="138">
        <v>70.13735815205203</v>
      </c>
      <c r="AB9" s="228">
        <f aca="true" t="shared" si="0" ref="AB9:AD10">X9/W9-1</f>
        <v>0.0035720885710763817</v>
      </c>
      <c r="AC9" s="228">
        <f t="shared" si="0"/>
        <v>-0.012561381769892632</v>
      </c>
      <c r="AD9" s="228">
        <f t="shared" si="0"/>
        <v>0.0034924633977244657</v>
      </c>
    </row>
    <row r="10" spans="2:30" s="8" customFormat="1" ht="31.5" customHeight="1" thickBot="1">
      <c r="B10" s="325"/>
      <c r="C10" s="18"/>
      <c r="D10" s="159" t="s">
        <v>49</v>
      </c>
      <c r="E10" s="139">
        <v>73</v>
      </c>
      <c r="F10" s="139">
        <v>73</v>
      </c>
      <c r="G10" s="139">
        <v>72.4</v>
      </c>
      <c r="H10" s="139">
        <v>72.6</v>
      </c>
      <c r="I10" s="139">
        <v>73.7</v>
      </c>
      <c r="J10" s="139">
        <v>73.9</v>
      </c>
      <c r="K10" s="139">
        <v>74.5</v>
      </c>
      <c r="L10" s="139">
        <v>74.7</v>
      </c>
      <c r="M10" s="139">
        <v>75.4</v>
      </c>
      <c r="N10" s="139">
        <v>75.9</v>
      </c>
      <c r="O10" s="139">
        <v>75.8</v>
      </c>
      <c r="P10" s="139">
        <v>76</v>
      </c>
      <c r="Q10" s="139">
        <v>76.3</v>
      </c>
      <c r="R10" s="139">
        <v>76.4</v>
      </c>
      <c r="S10" s="139">
        <v>76.6</v>
      </c>
      <c r="T10" s="139">
        <v>76.7</v>
      </c>
      <c r="U10" s="139">
        <v>77.1</v>
      </c>
      <c r="V10" s="192"/>
      <c r="W10" s="139">
        <v>77.09440576163729</v>
      </c>
      <c r="X10" s="139">
        <v>77.44492789933746</v>
      </c>
      <c r="Y10" s="139">
        <v>77.58304073033707</v>
      </c>
      <c r="Z10" s="139">
        <v>77.53742665549036</v>
      </c>
      <c r="AB10" s="216">
        <f t="shared" si="0"/>
        <v>0.004546661125891749</v>
      </c>
      <c r="AC10" s="216">
        <f t="shared" si="0"/>
        <v>0.0017833683205068507</v>
      </c>
      <c r="AD10" s="216">
        <f t="shared" si="0"/>
        <v>-0.0005879387352869525</v>
      </c>
    </row>
    <row r="11" spans="2:30" s="8" customFormat="1" ht="31.5" customHeight="1" thickBot="1">
      <c r="B11" s="325"/>
      <c r="C11" s="147" t="s">
        <v>11</v>
      </c>
      <c r="D11" s="57"/>
      <c r="E11" s="140">
        <v>71.1</v>
      </c>
      <c r="F11" s="140">
        <v>71.3</v>
      </c>
      <c r="G11" s="140">
        <v>69.7</v>
      </c>
      <c r="H11" s="140">
        <v>70.5</v>
      </c>
      <c r="I11" s="140">
        <v>71.4</v>
      </c>
      <c r="J11" s="140">
        <v>71.9</v>
      </c>
      <c r="K11" s="140">
        <v>72.6</v>
      </c>
      <c r="L11" s="140">
        <v>72.9</v>
      </c>
      <c r="M11" s="140">
        <v>73.6</v>
      </c>
      <c r="N11" s="140">
        <v>74</v>
      </c>
      <c r="O11" s="140">
        <v>73.9</v>
      </c>
      <c r="P11" s="140">
        <v>74.2</v>
      </c>
      <c r="Q11" s="140">
        <v>74.6</v>
      </c>
      <c r="R11" s="140">
        <v>74.8</v>
      </c>
      <c r="S11" s="140">
        <v>75.1</v>
      </c>
      <c r="T11" s="140">
        <v>75.2</v>
      </c>
      <c r="U11" s="140">
        <v>75.6</v>
      </c>
      <c r="V11" s="193"/>
      <c r="W11" s="140">
        <v>75.6613654740686</v>
      </c>
      <c r="X11" s="140">
        <v>76.04265682008</v>
      </c>
      <c r="Y11" s="140">
        <v>76.21322793420455</v>
      </c>
      <c r="Z11" s="140">
        <v>76.20367946645109</v>
      </c>
      <c r="AB11" s="229">
        <f aca="true" t="shared" si="1" ref="AB11:AB17">X11/W11-1</f>
        <v>0.005039445741196413</v>
      </c>
      <c r="AC11" s="229">
        <f aca="true" t="shared" si="2" ref="AC11:AD17">Y11/X11-1</f>
        <v>0.0022430977724532397</v>
      </c>
      <c r="AD11" s="229">
        <f t="shared" si="2"/>
        <v>-0.00012528622671259537</v>
      </c>
    </row>
    <row r="12" spans="2:30" s="8" customFormat="1" ht="31.5" customHeight="1" thickBot="1" thickTop="1">
      <c r="B12" s="381" t="s">
        <v>7</v>
      </c>
      <c r="C12" s="18"/>
      <c r="D12" s="18" t="s">
        <v>12</v>
      </c>
      <c r="E12" s="141">
        <v>64.2</v>
      </c>
      <c r="F12" s="141">
        <v>64.4</v>
      </c>
      <c r="G12" s="141">
        <v>61.1</v>
      </c>
      <c r="H12" s="141">
        <v>62.9</v>
      </c>
      <c r="I12" s="141">
        <v>62.8</v>
      </c>
      <c r="J12" s="141">
        <v>63.8</v>
      </c>
      <c r="K12" s="141">
        <v>65.1</v>
      </c>
      <c r="L12" s="141">
        <v>65.7</v>
      </c>
      <c r="M12" s="141">
        <v>65.9</v>
      </c>
      <c r="N12" s="141">
        <v>66.1</v>
      </c>
      <c r="O12" s="141">
        <v>66.2</v>
      </c>
      <c r="P12" s="141">
        <v>66.1</v>
      </c>
      <c r="Q12" s="141">
        <v>66.4</v>
      </c>
      <c r="R12" s="141">
        <v>66.4</v>
      </c>
      <c r="S12" s="141">
        <v>66.6</v>
      </c>
      <c r="T12" s="141">
        <v>67</v>
      </c>
      <c r="U12" s="141">
        <v>66.8</v>
      </c>
      <c r="V12" s="192"/>
      <c r="W12" s="141">
        <v>67.08822457021608</v>
      </c>
      <c r="X12" s="141">
        <v>67.60362841131715</v>
      </c>
      <c r="Y12" s="141">
        <v>66.6073444014668</v>
      </c>
      <c r="Z12" s="141">
        <v>67.13072083811113</v>
      </c>
      <c r="AB12" s="215">
        <f t="shared" si="1"/>
        <v>0.007682478473724164</v>
      </c>
      <c r="AC12" s="215">
        <f t="shared" si="2"/>
        <v>-0.014737138127981941</v>
      </c>
      <c r="AD12" s="215">
        <f t="shared" si="2"/>
        <v>0.007857638543427692</v>
      </c>
    </row>
    <row r="13" spans="2:30" s="8" customFormat="1" ht="31.5" customHeight="1" thickBot="1">
      <c r="B13" s="328"/>
      <c r="C13" s="18"/>
      <c r="D13" s="159" t="s">
        <v>49</v>
      </c>
      <c r="E13" s="139">
        <v>72.7</v>
      </c>
      <c r="F13" s="139">
        <v>73.1</v>
      </c>
      <c r="G13" s="139">
        <v>72.8</v>
      </c>
      <c r="H13" s="139">
        <v>73</v>
      </c>
      <c r="I13" s="139">
        <v>73.9</v>
      </c>
      <c r="J13" s="139">
        <v>74.1</v>
      </c>
      <c r="K13" s="139">
        <v>74.3</v>
      </c>
      <c r="L13" s="139">
        <v>74.5</v>
      </c>
      <c r="M13" s="139">
        <v>74.8</v>
      </c>
      <c r="N13" s="139">
        <v>75.2</v>
      </c>
      <c r="O13" s="139">
        <v>75.4</v>
      </c>
      <c r="P13" s="139">
        <v>75.4</v>
      </c>
      <c r="Q13" s="139">
        <v>75.9</v>
      </c>
      <c r="R13" s="139">
        <v>75.9</v>
      </c>
      <c r="S13" s="139">
        <v>76.1</v>
      </c>
      <c r="T13" s="139">
        <v>76.3</v>
      </c>
      <c r="U13" s="139">
        <v>76.3</v>
      </c>
      <c r="V13" s="192"/>
      <c r="W13" s="139">
        <v>76.33420342419934</v>
      </c>
      <c r="X13" s="139">
        <v>76.6636658958046</v>
      </c>
      <c r="Y13" s="139">
        <v>76.6276322521614</v>
      </c>
      <c r="Z13" s="139">
        <v>76.7445913718432</v>
      </c>
      <c r="AB13" s="216">
        <f t="shared" si="1"/>
        <v>0.004316053051269586</v>
      </c>
      <c r="AC13" s="216">
        <f t="shared" si="2"/>
        <v>-0.0004700224444285084</v>
      </c>
      <c r="AD13" s="216">
        <f t="shared" si="2"/>
        <v>0.0015263308579980261</v>
      </c>
    </row>
    <row r="14" spans="2:30" s="8" customFormat="1" ht="31.5" customHeight="1" thickBot="1">
      <c r="B14" s="328"/>
      <c r="C14" s="29" t="s">
        <v>11</v>
      </c>
      <c r="D14" s="21"/>
      <c r="E14" s="142">
        <v>68.7</v>
      </c>
      <c r="F14" s="142">
        <v>69.1</v>
      </c>
      <c r="G14" s="142">
        <v>67.4</v>
      </c>
      <c r="H14" s="142">
        <v>68.1</v>
      </c>
      <c r="I14" s="142">
        <v>68.5</v>
      </c>
      <c r="J14" s="142">
        <v>69.5</v>
      </c>
      <c r="K14" s="142">
        <v>70.4</v>
      </c>
      <c r="L14" s="142">
        <v>70.9</v>
      </c>
      <c r="M14" s="142">
        <v>71.2</v>
      </c>
      <c r="N14" s="142">
        <v>71.7</v>
      </c>
      <c r="O14" s="142">
        <v>71.9</v>
      </c>
      <c r="P14" s="142">
        <v>71.9</v>
      </c>
      <c r="Q14" s="142">
        <v>72.4</v>
      </c>
      <c r="R14" s="142">
        <v>72.5</v>
      </c>
      <c r="S14" s="142">
        <v>72.9</v>
      </c>
      <c r="T14" s="142">
        <v>73.1</v>
      </c>
      <c r="U14" s="142">
        <v>73.4</v>
      </c>
      <c r="V14" s="193"/>
      <c r="W14" s="142">
        <v>73.32390594820171</v>
      </c>
      <c r="X14" s="142">
        <v>73.91416865420909</v>
      </c>
      <c r="Y14" s="142">
        <v>73.9122242717125</v>
      </c>
      <c r="Z14" s="142">
        <v>74.20123657322505</v>
      </c>
      <c r="AB14" s="230">
        <f t="shared" si="1"/>
        <v>0.008050071779105217</v>
      </c>
      <c r="AC14" s="230">
        <f t="shared" si="2"/>
        <v>-2.6305950969751635E-05</v>
      </c>
      <c r="AD14" s="230">
        <f t="shared" si="2"/>
        <v>0.0039102097705798755</v>
      </c>
    </row>
    <row r="15" spans="2:30" s="8" customFormat="1" ht="31.5" customHeight="1" thickBot="1" thickTop="1">
      <c r="B15" s="382" t="s">
        <v>8</v>
      </c>
      <c r="C15" s="18"/>
      <c r="D15" s="48" t="s">
        <v>12</v>
      </c>
      <c r="E15" s="139">
        <v>64.3</v>
      </c>
      <c r="F15" s="139">
        <v>64.5</v>
      </c>
      <c r="G15" s="139">
        <v>61.3</v>
      </c>
      <c r="H15" s="139">
        <v>63</v>
      </c>
      <c r="I15" s="139">
        <v>62.9</v>
      </c>
      <c r="J15" s="139">
        <v>63.9</v>
      </c>
      <c r="K15" s="139">
        <v>65.2</v>
      </c>
      <c r="L15" s="139">
        <v>65.8</v>
      </c>
      <c r="M15" s="139">
        <v>66</v>
      </c>
      <c r="N15" s="139">
        <v>66.2</v>
      </c>
      <c r="O15" s="139">
        <v>66.3</v>
      </c>
      <c r="P15" s="139">
        <v>66.3</v>
      </c>
      <c r="Q15" s="139">
        <v>66.6</v>
      </c>
      <c r="R15" s="139">
        <v>66.6</v>
      </c>
      <c r="S15" s="139">
        <v>66.8</v>
      </c>
      <c r="T15" s="139">
        <v>67.2</v>
      </c>
      <c r="U15" s="139">
        <v>67.1</v>
      </c>
      <c r="V15" s="192"/>
      <c r="W15" s="139">
        <v>67.4258049523512</v>
      </c>
      <c r="X15" s="139">
        <v>67.91624142463952</v>
      </c>
      <c r="Y15" s="139">
        <v>66.92904905403874</v>
      </c>
      <c r="Z15" s="139">
        <v>67.44373234339614</v>
      </c>
      <c r="AB15" s="216">
        <f t="shared" si="1"/>
        <v>0.0072737206865369775</v>
      </c>
      <c r="AC15" s="216">
        <f t="shared" si="2"/>
        <v>-0.014535438797745881</v>
      </c>
      <c r="AD15" s="216">
        <f t="shared" si="2"/>
        <v>0.007689983596537164</v>
      </c>
    </row>
    <row r="16" spans="2:30" s="8" customFormat="1" ht="31.5" customHeight="1" thickBot="1">
      <c r="B16" s="331"/>
      <c r="C16" s="18"/>
      <c r="D16" s="159" t="s">
        <v>49</v>
      </c>
      <c r="E16" s="139">
        <v>72.7</v>
      </c>
      <c r="F16" s="139">
        <v>73.1</v>
      </c>
      <c r="G16" s="139">
        <v>72.7</v>
      </c>
      <c r="H16" s="139">
        <v>72.9</v>
      </c>
      <c r="I16" s="139">
        <v>73.8</v>
      </c>
      <c r="J16" s="139">
        <v>74.1</v>
      </c>
      <c r="K16" s="139">
        <v>74.3</v>
      </c>
      <c r="L16" s="139">
        <v>74.5</v>
      </c>
      <c r="M16" s="139">
        <v>74.9</v>
      </c>
      <c r="N16" s="139">
        <v>75.3</v>
      </c>
      <c r="O16" s="139">
        <v>75.4</v>
      </c>
      <c r="P16" s="139">
        <v>75.5</v>
      </c>
      <c r="Q16" s="139">
        <v>75.9</v>
      </c>
      <c r="R16" s="139">
        <v>76</v>
      </c>
      <c r="S16" s="139">
        <v>76.2</v>
      </c>
      <c r="T16" s="139">
        <v>76.3</v>
      </c>
      <c r="U16" s="139">
        <v>76.4</v>
      </c>
      <c r="V16" s="192"/>
      <c r="W16" s="139">
        <v>76.45447476089498</v>
      </c>
      <c r="X16" s="139">
        <v>76.78186801893627</v>
      </c>
      <c r="Y16" s="139">
        <v>76.77755923237984</v>
      </c>
      <c r="Z16" s="139">
        <v>76.87124642589895</v>
      </c>
      <c r="AB16" s="216">
        <f t="shared" si="1"/>
        <v>0.004282198773390089</v>
      </c>
      <c r="AC16" s="216">
        <f t="shared" si="2"/>
        <v>-5.61172405360022E-05</v>
      </c>
      <c r="AD16" s="216">
        <f t="shared" si="2"/>
        <v>0.0012202418839017959</v>
      </c>
    </row>
    <row r="17" spans="2:30" s="8" customFormat="1" ht="31.5" customHeight="1" thickBot="1">
      <c r="B17" s="331"/>
      <c r="C17" s="148" t="s">
        <v>11</v>
      </c>
      <c r="D17" s="60"/>
      <c r="E17" s="143">
        <v>68.9</v>
      </c>
      <c r="F17" s="143">
        <v>69.3</v>
      </c>
      <c r="G17" s="143">
        <v>67.6</v>
      </c>
      <c r="H17" s="143">
        <v>68.4</v>
      </c>
      <c r="I17" s="143">
        <v>68.8</v>
      </c>
      <c r="J17" s="143">
        <v>69.8</v>
      </c>
      <c r="K17" s="143">
        <v>70.7</v>
      </c>
      <c r="L17" s="143">
        <v>71.2</v>
      </c>
      <c r="M17" s="143">
        <v>71.5</v>
      </c>
      <c r="N17" s="143">
        <v>72</v>
      </c>
      <c r="O17" s="143">
        <v>72.1</v>
      </c>
      <c r="P17" s="143">
        <v>72.2</v>
      </c>
      <c r="Q17" s="143">
        <v>72.7</v>
      </c>
      <c r="R17" s="143">
        <v>72.8</v>
      </c>
      <c r="S17" s="143">
        <v>73.2</v>
      </c>
      <c r="T17" s="143">
        <v>73.4</v>
      </c>
      <c r="U17" s="143">
        <v>73.7</v>
      </c>
      <c r="V17" s="193"/>
      <c r="W17" s="143">
        <v>73.65005089135695</v>
      </c>
      <c r="X17" s="143">
        <v>74.20342180406213</v>
      </c>
      <c r="Y17" s="143">
        <v>74.23829287813199</v>
      </c>
      <c r="Z17" s="143">
        <v>74.49301821115994</v>
      </c>
      <c r="AB17" s="231">
        <f t="shared" si="1"/>
        <v>0.007513517044563489</v>
      </c>
      <c r="AC17" s="231">
        <f t="shared" si="2"/>
        <v>0.00046993889529689525</v>
      </c>
      <c r="AD17" s="231">
        <f t="shared" si="2"/>
        <v>0.00343118521658492</v>
      </c>
    </row>
    <row r="18" spans="2:30" ht="14.25" thickTop="1">
      <c r="B18" s="59"/>
      <c r="C18" s="153" t="s">
        <v>81</v>
      </c>
      <c r="AB18" s="203"/>
      <c r="AC18" s="203"/>
      <c r="AD18" s="203"/>
    </row>
    <row r="19" ht="13.5">
      <c r="C19" s="153" t="s">
        <v>82</v>
      </c>
    </row>
    <row r="20" ht="13.5">
      <c r="C20" s="153" t="str">
        <f>'Nouveaux retraités D. dérivé'!C20</f>
        <v>Champ : Retraités de droit direct du régime général (hors outils de gestion de la Sécurité sociale pour les indépendants jusqu'à fin 2018).</v>
      </c>
    </row>
    <row r="21" ht="13.5">
      <c r="C21" s="153" t="s">
        <v>83</v>
      </c>
    </row>
    <row r="22" ht="14.25" thickBot="1">
      <c r="C22" s="154" t="s">
        <v>48</v>
      </c>
    </row>
    <row r="23" spans="3:13" ht="21.75" customHeight="1">
      <c r="C23" s="350" t="s">
        <v>65</v>
      </c>
      <c r="D23" s="351"/>
      <c r="E23" s="354" t="s">
        <v>66</v>
      </c>
      <c r="F23" s="355"/>
      <c r="G23" s="355"/>
      <c r="H23" s="355"/>
      <c r="I23" s="355"/>
      <c r="J23" s="355"/>
      <c r="K23" s="355"/>
      <c r="L23" s="355"/>
      <c r="M23" s="356"/>
    </row>
    <row r="24" spans="3:13" ht="21.75" customHeight="1" thickBot="1">
      <c r="C24" s="352" t="s">
        <v>39</v>
      </c>
      <c r="D24" s="353"/>
      <c r="E24" s="378" t="s">
        <v>131</v>
      </c>
      <c r="F24" s="379"/>
      <c r="G24" s="379"/>
      <c r="H24" s="379"/>
      <c r="I24" s="379"/>
      <c r="J24" s="379"/>
      <c r="K24" s="379"/>
      <c r="L24" s="379"/>
      <c r="M24" s="380"/>
    </row>
  </sheetData>
  <sheetProtection/>
  <mergeCells count="10">
    <mergeCell ref="W6:Z6"/>
    <mergeCell ref="AB6:AD6"/>
    <mergeCell ref="C24:D24"/>
    <mergeCell ref="E24:M24"/>
    <mergeCell ref="C6:U6"/>
    <mergeCell ref="B9:B11"/>
    <mergeCell ref="B12:B14"/>
    <mergeCell ref="B15:B17"/>
    <mergeCell ref="C23:D23"/>
    <mergeCell ref="E23:M23"/>
  </mergeCells>
  <hyperlinks>
    <hyperlink ref="E24" r:id="rId1" display="https://legislation.lassuranceretraite.fr/#/portail?menuId=1c16c24d-2f17-4b8a-9551-52d6746cbb3a"/>
  </hyperlinks>
  <printOptions/>
  <pageMargins left="0.31496062992125984" right="0.31496062992125984" top="0.3937007874015748" bottom="0.3937007874015748" header="0.31496062992125984" footer="0.31496062992125984"/>
  <pageSetup horizontalDpi="600" verticalDpi="600" orientation="landscape" paperSize="9" scale="84" r:id="rId3"/>
  <colBreaks count="1" manualBreakCount="1">
    <brk id="12" max="17" man="1"/>
  </colBreaks>
  <drawing r:id="rId2"/>
</worksheet>
</file>

<file path=xl/worksheets/sheet7.xml><?xml version="1.0" encoding="utf-8"?>
<worksheet xmlns="http://schemas.openxmlformats.org/spreadsheetml/2006/main" xmlns:r="http://schemas.openxmlformats.org/officeDocument/2006/relationships">
  <dimension ref="A1:AD45"/>
  <sheetViews>
    <sheetView zoomScalePageLayoutView="0" workbookViewId="0" topLeftCell="A1">
      <pane xSplit="4" topLeftCell="E1" activePane="topRight" state="frozen"/>
      <selection pane="topLeft" activeCell="A1" sqref="A1"/>
      <selection pane="topRight" activeCell="AC1" sqref="AC1"/>
    </sheetView>
  </sheetViews>
  <sheetFormatPr defaultColWidth="11.421875" defaultRowHeight="15"/>
  <cols>
    <col min="1" max="1" width="0.9921875" style="3" customWidth="1"/>
    <col min="2" max="2" width="4.28125" style="7" customWidth="1"/>
    <col min="3" max="3" width="11.421875" style="2" customWidth="1"/>
    <col min="4" max="4" width="48.7109375" style="2" customWidth="1"/>
    <col min="5" max="15" width="11.7109375" style="2" customWidth="1"/>
    <col min="16" max="21" width="11.421875" style="2" customWidth="1"/>
    <col min="22" max="22" width="11.421875" style="186" customWidth="1"/>
    <col min="23" max="28" width="11.421875" style="2" customWidth="1"/>
    <col min="29" max="16384" width="11.421875" style="2" customWidth="1"/>
  </cols>
  <sheetData>
    <row r="1" spans="2:22" s="3" customFormat="1" ht="51" customHeight="1">
      <c r="B1" s="7"/>
      <c r="V1" s="168"/>
    </row>
    <row r="2" spans="2:22" s="3" customFormat="1" ht="6.75" customHeight="1">
      <c r="B2" s="7"/>
      <c r="V2" s="168"/>
    </row>
    <row r="3" spans="2:22" s="3" customFormat="1" ht="17.25" customHeight="1">
      <c r="B3" s="7"/>
      <c r="C3" s="16" t="s">
        <v>50</v>
      </c>
      <c r="D3" s="14"/>
      <c r="E3" s="15"/>
      <c r="F3" s="4"/>
      <c r="V3" s="168"/>
    </row>
    <row r="4" spans="2:22" s="3" customFormat="1" ht="7.5" customHeight="1">
      <c r="B4" s="7"/>
      <c r="C4" s="5"/>
      <c r="D4" s="11"/>
      <c r="E4" s="11"/>
      <c r="F4" s="11"/>
      <c r="G4" s="5"/>
      <c r="H4" s="5"/>
      <c r="V4" s="168"/>
    </row>
    <row r="5" spans="2:22" s="3" customFormat="1" ht="16.5" customHeight="1" thickBot="1">
      <c r="B5" s="7"/>
      <c r="C5" s="158" t="str">
        <f>'Montants moyens D. direct'!C5</f>
        <v>Séries sur les nouveaux retraités du Régime général de l'année (année de départ de la pension)</v>
      </c>
      <c r="D5" s="11"/>
      <c r="E5" s="11"/>
      <c r="F5" s="11"/>
      <c r="G5" s="5"/>
      <c r="H5" s="5"/>
      <c r="V5" s="168"/>
    </row>
    <row r="6" spans="2:30" s="3" customFormat="1" ht="59.25" customHeight="1" thickBot="1">
      <c r="B6" s="7"/>
      <c r="C6" s="346" t="s">
        <v>74</v>
      </c>
      <c r="D6" s="347"/>
      <c r="E6" s="347"/>
      <c r="F6" s="347"/>
      <c r="G6" s="347"/>
      <c r="H6" s="347"/>
      <c r="I6" s="347"/>
      <c r="J6" s="347"/>
      <c r="K6" s="347"/>
      <c r="L6" s="347"/>
      <c r="M6" s="347"/>
      <c r="N6" s="347"/>
      <c r="O6" s="347"/>
      <c r="P6" s="347"/>
      <c r="Q6" s="347"/>
      <c r="R6" s="347"/>
      <c r="S6" s="347"/>
      <c r="T6" s="347"/>
      <c r="U6" s="348"/>
      <c r="V6" s="171"/>
      <c r="W6" s="338" t="s">
        <v>77</v>
      </c>
      <c r="X6" s="339"/>
      <c r="Y6" s="339"/>
      <c r="Z6" s="340"/>
      <c r="AB6" s="341" t="s">
        <v>92</v>
      </c>
      <c r="AC6" s="342"/>
      <c r="AD6" s="343"/>
    </row>
    <row r="7" spans="2:30" s="8" customFormat="1" ht="18.75" customHeight="1" thickBot="1">
      <c r="B7" s="9"/>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2"/>
      <c r="W7" s="167" t="s">
        <v>75</v>
      </c>
      <c r="X7" s="167">
        <v>2020</v>
      </c>
      <c r="Y7" s="167">
        <v>2021</v>
      </c>
      <c r="Z7" s="167">
        <v>2022</v>
      </c>
      <c r="AB7" s="201" t="s">
        <v>78</v>
      </c>
      <c r="AC7" s="201" t="s">
        <v>80</v>
      </c>
      <c r="AD7" s="201" t="s">
        <v>108</v>
      </c>
    </row>
    <row r="8" spans="28:30" ht="14.25" thickBot="1">
      <c r="AB8" s="221"/>
      <c r="AC8" s="221"/>
      <c r="AD8" s="221"/>
    </row>
    <row r="9" spans="1:30" s="38" customFormat="1" ht="31.5" customHeight="1" thickBot="1" thickTop="1">
      <c r="A9" s="8"/>
      <c r="B9" s="327" t="s">
        <v>6</v>
      </c>
      <c r="C9" s="47" t="s">
        <v>13</v>
      </c>
      <c r="D9" s="47"/>
      <c r="E9" s="113">
        <v>189</v>
      </c>
      <c r="F9" s="113">
        <v>200</v>
      </c>
      <c r="G9" s="113">
        <v>191</v>
      </c>
      <c r="H9" s="113">
        <v>189</v>
      </c>
      <c r="I9" s="113">
        <v>192.52</v>
      </c>
      <c r="J9" s="113">
        <v>189.42</v>
      </c>
      <c r="K9" s="113">
        <v>192.05</v>
      </c>
      <c r="L9" s="113">
        <v>191.01</v>
      </c>
      <c r="M9" s="113">
        <v>192.31</v>
      </c>
      <c r="N9" s="113">
        <v>195.79</v>
      </c>
      <c r="O9" s="113">
        <v>205.19</v>
      </c>
      <c r="P9" s="113">
        <v>203.11</v>
      </c>
      <c r="Q9" s="113">
        <v>205.68</v>
      </c>
      <c r="R9" s="113">
        <v>202.49</v>
      </c>
      <c r="S9" s="113">
        <v>203.48</v>
      </c>
      <c r="T9" s="113">
        <v>209.65</v>
      </c>
      <c r="U9" s="113">
        <v>212.39</v>
      </c>
      <c r="V9" s="110"/>
      <c r="W9" s="113">
        <v>198.59017204121864</v>
      </c>
      <c r="X9" s="113">
        <v>206.9476389423559</v>
      </c>
      <c r="Y9" s="113">
        <v>216.50395047442723</v>
      </c>
      <c r="Z9" s="113">
        <v>231.60215519174704</v>
      </c>
      <c r="AB9" s="228">
        <f>X9/W9-1</f>
        <v>0.04208399043736466</v>
      </c>
      <c r="AC9" s="228">
        <f>Y9/X9-1</f>
        <v>0.046177436867173904</v>
      </c>
      <c r="AD9" s="228">
        <f>Z9/Y9-1</f>
        <v>0.06973639365117812</v>
      </c>
    </row>
    <row r="10" spans="1:30" s="38" customFormat="1" ht="31.5" customHeight="1" thickBot="1">
      <c r="A10" s="8"/>
      <c r="B10" s="328"/>
      <c r="C10" s="39" t="s">
        <v>49</v>
      </c>
      <c r="D10" s="39"/>
      <c r="E10" s="114">
        <v>126</v>
      </c>
      <c r="F10" s="114">
        <v>135</v>
      </c>
      <c r="G10" s="114">
        <v>178</v>
      </c>
      <c r="H10" s="114">
        <v>186</v>
      </c>
      <c r="I10" s="114">
        <v>193.09</v>
      </c>
      <c r="J10" s="114">
        <v>195.95</v>
      </c>
      <c r="K10" s="114">
        <v>201.83</v>
      </c>
      <c r="L10" s="114">
        <v>206.11</v>
      </c>
      <c r="M10" s="114">
        <v>209.66</v>
      </c>
      <c r="N10" s="114">
        <v>215.87</v>
      </c>
      <c r="O10" s="114">
        <v>220.98</v>
      </c>
      <c r="P10" s="114">
        <v>222.37</v>
      </c>
      <c r="Q10" s="114">
        <v>223.53</v>
      </c>
      <c r="R10" s="114">
        <v>224.93</v>
      </c>
      <c r="S10" s="114">
        <v>228.47</v>
      </c>
      <c r="T10" s="114">
        <v>231.42</v>
      </c>
      <c r="U10" s="114">
        <v>235.04</v>
      </c>
      <c r="V10" s="110"/>
      <c r="W10" s="114">
        <v>238.74603082692843</v>
      </c>
      <c r="X10" s="114">
        <v>243.14011559211625</v>
      </c>
      <c r="Y10" s="114">
        <v>245.06555377207067</v>
      </c>
      <c r="Z10" s="114">
        <v>257.06334253735025</v>
      </c>
      <c r="AB10" s="216">
        <f aca="true" t="shared" si="0" ref="AB10:AB17">X10/W10-1</f>
        <v>0.018404849496212794</v>
      </c>
      <c r="AC10" s="216">
        <f aca="true" t="shared" si="1" ref="AC10:AD17">Y10/X10-1</f>
        <v>0.007919047727954931</v>
      </c>
      <c r="AD10" s="216">
        <f t="shared" si="1"/>
        <v>0.04895746701488046</v>
      </c>
    </row>
    <row r="11" spans="1:30" s="38" customFormat="1" ht="31.5" customHeight="1" thickBot="1">
      <c r="A11" s="8"/>
      <c r="B11" s="383"/>
      <c r="C11" s="46" t="s">
        <v>14</v>
      </c>
      <c r="D11" s="41"/>
      <c r="E11" s="115">
        <v>142</v>
      </c>
      <c r="F11" s="115">
        <v>151</v>
      </c>
      <c r="G11" s="115">
        <v>182</v>
      </c>
      <c r="H11" s="115">
        <v>187</v>
      </c>
      <c r="I11" s="115">
        <v>192.89</v>
      </c>
      <c r="J11" s="115">
        <v>194.71</v>
      </c>
      <c r="K11" s="115">
        <v>199.61</v>
      </c>
      <c r="L11" s="115">
        <v>202.27</v>
      </c>
      <c r="M11" s="115">
        <v>206.11</v>
      </c>
      <c r="N11" s="115">
        <v>211.25</v>
      </c>
      <c r="O11" s="115">
        <v>216.73</v>
      </c>
      <c r="P11" s="115">
        <v>218.17</v>
      </c>
      <c r="Q11" s="115">
        <v>219.84</v>
      </c>
      <c r="R11" s="115">
        <v>220.25</v>
      </c>
      <c r="S11" s="115">
        <v>223.01</v>
      </c>
      <c r="T11" s="115">
        <v>226.63</v>
      </c>
      <c r="U11" s="115">
        <v>230.66</v>
      </c>
      <c r="V11" s="190"/>
      <c r="W11" s="115">
        <v>229.9792298521932</v>
      </c>
      <c r="X11" s="115">
        <v>235.52265644230516</v>
      </c>
      <c r="Y11" s="115">
        <v>239.97775693614216</v>
      </c>
      <c r="Z11" s="115">
        <v>252.47435974130963</v>
      </c>
      <c r="AB11" s="232">
        <f t="shared" si="0"/>
        <v>0.024104031453947794</v>
      </c>
      <c r="AC11" s="232">
        <f t="shared" si="1"/>
        <v>0.018915804369455058</v>
      </c>
      <c r="AD11" s="232">
        <f t="shared" si="1"/>
        <v>0.05207400454406619</v>
      </c>
    </row>
    <row r="12" spans="1:30" s="38" customFormat="1" ht="31.5" customHeight="1" thickBot="1" thickTop="1">
      <c r="A12" s="8"/>
      <c r="B12" s="327" t="s">
        <v>7</v>
      </c>
      <c r="C12" s="47" t="s">
        <v>13</v>
      </c>
      <c r="D12" s="49"/>
      <c r="E12" s="116">
        <v>253</v>
      </c>
      <c r="F12" s="116">
        <v>257</v>
      </c>
      <c r="G12" s="116">
        <v>258</v>
      </c>
      <c r="H12" s="116">
        <v>247</v>
      </c>
      <c r="I12" s="116">
        <v>248.01</v>
      </c>
      <c r="J12" s="116">
        <v>249.14</v>
      </c>
      <c r="K12" s="116">
        <v>249.9</v>
      </c>
      <c r="L12" s="116">
        <v>254.5</v>
      </c>
      <c r="M12" s="116">
        <v>258.3</v>
      </c>
      <c r="N12" s="116">
        <v>267.12</v>
      </c>
      <c r="O12" s="116">
        <v>272.45</v>
      </c>
      <c r="P12" s="116">
        <v>274.42</v>
      </c>
      <c r="Q12" s="116">
        <v>273.23</v>
      </c>
      <c r="R12" s="116">
        <v>275.1</v>
      </c>
      <c r="S12" s="116">
        <v>278.94</v>
      </c>
      <c r="T12" s="116">
        <v>279.23</v>
      </c>
      <c r="U12" s="116">
        <v>286.26</v>
      </c>
      <c r="V12" s="110"/>
      <c r="W12" s="116">
        <v>287.5593760234053</v>
      </c>
      <c r="X12" s="116">
        <v>301.19897244851705</v>
      </c>
      <c r="Y12" s="116">
        <v>312.81390817300445</v>
      </c>
      <c r="Z12" s="116">
        <v>322.3051756489106</v>
      </c>
      <c r="AB12" s="215">
        <f t="shared" si="0"/>
        <v>0.04743227855662613</v>
      </c>
      <c r="AC12" s="215">
        <f t="shared" si="1"/>
        <v>0.03856233515694574</v>
      </c>
      <c r="AD12" s="215">
        <f t="shared" si="1"/>
        <v>0.030341577621468607</v>
      </c>
    </row>
    <row r="13" spans="1:30" s="38" customFormat="1" ht="31.5" customHeight="1" thickBot="1">
      <c r="A13" s="8"/>
      <c r="B13" s="328"/>
      <c r="C13" s="39" t="s">
        <v>49</v>
      </c>
      <c r="D13" s="39"/>
      <c r="E13" s="114">
        <v>265</v>
      </c>
      <c r="F13" s="114">
        <v>278</v>
      </c>
      <c r="G13" s="114">
        <v>278</v>
      </c>
      <c r="H13" s="114">
        <v>317</v>
      </c>
      <c r="I13" s="114">
        <v>326.17</v>
      </c>
      <c r="J13" s="114">
        <v>330.77</v>
      </c>
      <c r="K13" s="114">
        <v>337.3</v>
      </c>
      <c r="L13" s="114">
        <v>339.81</v>
      </c>
      <c r="M13" s="114">
        <v>348.86</v>
      </c>
      <c r="N13" s="114">
        <v>356.92</v>
      </c>
      <c r="O13" s="114">
        <v>363.8</v>
      </c>
      <c r="P13" s="114">
        <v>364.64</v>
      </c>
      <c r="Q13" s="114">
        <v>365.6</v>
      </c>
      <c r="R13" s="114">
        <v>363.92</v>
      </c>
      <c r="S13" s="114">
        <v>368.21</v>
      </c>
      <c r="T13" s="114">
        <v>366.57</v>
      </c>
      <c r="U13" s="114">
        <v>369.11</v>
      </c>
      <c r="V13" s="110"/>
      <c r="W13" s="114">
        <v>402.26516955276355</v>
      </c>
      <c r="X13" s="114">
        <v>411.3669733010431</v>
      </c>
      <c r="Y13" s="114">
        <v>402.9867305286352</v>
      </c>
      <c r="Z13" s="114">
        <v>420.1262756622982</v>
      </c>
      <c r="AB13" s="216">
        <f t="shared" si="0"/>
        <v>0.022626377914843898</v>
      </c>
      <c r="AC13" s="216">
        <f t="shared" si="1"/>
        <v>-0.02037169563020602</v>
      </c>
      <c r="AD13" s="216">
        <f t="shared" si="1"/>
        <v>0.04253128908532422</v>
      </c>
    </row>
    <row r="14" spans="1:30" s="38" customFormat="1" ht="31.5" customHeight="1" thickBot="1">
      <c r="A14" s="8"/>
      <c r="B14" s="383"/>
      <c r="C14" s="46" t="s">
        <v>14</v>
      </c>
      <c r="D14" s="41"/>
      <c r="E14" s="115">
        <v>259</v>
      </c>
      <c r="F14" s="115">
        <v>268</v>
      </c>
      <c r="G14" s="115">
        <v>269</v>
      </c>
      <c r="H14" s="115">
        <v>283</v>
      </c>
      <c r="I14" s="115">
        <v>288.32</v>
      </c>
      <c r="J14" s="115">
        <v>294.31</v>
      </c>
      <c r="K14" s="115">
        <v>301.21</v>
      </c>
      <c r="L14" s="115">
        <v>305.63</v>
      </c>
      <c r="M14" s="115">
        <v>312.79</v>
      </c>
      <c r="N14" s="115">
        <v>321.98</v>
      </c>
      <c r="O14" s="115">
        <v>328.95</v>
      </c>
      <c r="P14" s="115">
        <v>330.83</v>
      </c>
      <c r="Q14" s="115">
        <v>331.59</v>
      </c>
      <c r="R14" s="115">
        <v>332.48</v>
      </c>
      <c r="S14" s="115">
        <v>337.56</v>
      </c>
      <c r="T14" s="115">
        <v>337.79</v>
      </c>
      <c r="U14" s="115">
        <v>343.32</v>
      </c>
      <c r="V14" s="190"/>
      <c r="W14" s="115">
        <v>364.91936050465256</v>
      </c>
      <c r="X14" s="115">
        <v>377.9337104724129</v>
      </c>
      <c r="Y14" s="115">
        <v>378.5507058263</v>
      </c>
      <c r="Z14" s="115">
        <v>394.24764922852063</v>
      </c>
      <c r="AB14" s="232">
        <f t="shared" si="0"/>
        <v>0.03566363250709026</v>
      </c>
      <c r="AC14" s="232">
        <f t="shared" si="1"/>
        <v>0.00163254913967803</v>
      </c>
      <c r="AD14" s="232">
        <f t="shared" si="1"/>
        <v>0.04146589389645272</v>
      </c>
    </row>
    <row r="15" spans="1:30" s="38" customFormat="1" ht="31.5" customHeight="1" thickBot="1" thickTop="1">
      <c r="A15" s="8"/>
      <c r="B15" s="327" t="s">
        <v>8</v>
      </c>
      <c r="C15" s="47" t="s">
        <v>13</v>
      </c>
      <c r="D15" s="47"/>
      <c r="E15" s="117">
        <v>250</v>
      </c>
      <c r="F15" s="117">
        <v>254</v>
      </c>
      <c r="G15" s="117">
        <v>253</v>
      </c>
      <c r="H15" s="117">
        <v>243</v>
      </c>
      <c r="I15" s="117">
        <v>244.54</v>
      </c>
      <c r="J15" s="117">
        <v>245.14</v>
      </c>
      <c r="K15" s="117">
        <v>245.67</v>
      </c>
      <c r="L15" s="117">
        <v>249.75</v>
      </c>
      <c r="M15" s="117">
        <v>253.4</v>
      </c>
      <c r="N15" s="117">
        <v>261.63</v>
      </c>
      <c r="O15" s="117">
        <v>267.07</v>
      </c>
      <c r="P15" s="117">
        <v>268.82</v>
      </c>
      <c r="Q15" s="117">
        <v>267.88</v>
      </c>
      <c r="R15" s="117">
        <v>269.05</v>
      </c>
      <c r="S15" s="117">
        <v>272.46</v>
      </c>
      <c r="T15" s="117">
        <v>273.25</v>
      </c>
      <c r="U15" s="117">
        <v>279.22</v>
      </c>
      <c r="V15" s="110"/>
      <c r="W15" s="117">
        <v>278.83411156475546</v>
      </c>
      <c r="X15" s="117">
        <v>291.9298728135604</v>
      </c>
      <c r="Y15" s="117">
        <v>303.3847628865979</v>
      </c>
      <c r="Z15" s="117">
        <v>312.8623709462772</v>
      </c>
      <c r="AB15" s="233">
        <f t="shared" si="0"/>
        <v>0.04696613759096557</v>
      </c>
      <c r="AC15" s="233">
        <f t="shared" si="1"/>
        <v>0.039238499173235075</v>
      </c>
      <c r="AD15" s="233">
        <f t="shared" si="1"/>
        <v>0.031239565130111613</v>
      </c>
    </row>
    <row r="16" spans="1:30" s="38" customFormat="1" ht="31.5" customHeight="1" thickBot="1">
      <c r="A16" s="8"/>
      <c r="B16" s="328"/>
      <c r="C16" s="39" t="s">
        <v>49</v>
      </c>
      <c r="D16" s="39"/>
      <c r="E16" s="118">
        <v>249</v>
      </c>
      <c r="F16" s="118">
        <v>259</v>
      </c>
      <c r="G16" s="118">
        <v>264</v>
      </c>
      <c r="H16" s="118">
        <v>299</v>
      </c>
      <c r="I16" s="118">
        <v>306.85</v>
      </c>
      <c r="J16" s="118">
        <v>310.62</v>
      </c>
      <c r="K16" s="118">
        <v>316.85</v>
      </c>
      <c r="L16" s="118">
        <v>319.64</v>
      </c>
      <c r="M16" s="118">
        <v>327.98</v>
      </c>
      <c r="N16" s="118">
        <v>335.75</v>
      </c>
      <c r="O16" s="118">
        <v>342.31</v>
      </c>
      <c r="P16" s="118">
        <v>342.95</v>
      </c>
      <c r="Q16" s="118">
        <v>344.08</v>
      </c>
      <c r="R16" s="118">
        <v>342.53</v>
      </c>
      <c r="S16" s="118">
        <v>346.62</v>
      </c>
      <c r="T16" s="118">
        <v>345.73</v>
      </c>
      <c r="U16" s="118">
        <v>348.04</v>
      </c>
      <c r="V16" s="110"/>
      <c r="W16" s="118">
        <v>376.394865791057</v>
      </c>
      <c r="X16" s="118">
        <v>385.9148565219772</v>
      </c>
      <c r="Y16" s="118">
        <v>378.20503172179275</v>
      </c>
      <c r="Z16" s="118">
        <v>394.0770507660195</v>
      </c>
      <c r="AB16" s="234">
        <f t="shared" si="0"/>
        <v>0.02529256266796387</v>
      </c>
      <c r="AC16" s="234">
        <f t="shared" si="1"/>
        <v>-0.019978046115323278</v>
      </c>
      <c r="AD16" s="234">
        <f t="shared" si="1"/>
        <v>0.041966705128085646</v>
      </c>
    </row>
    <row r="17" spans="1:30" s="38" customFormat="1" ht="31.5" customHeight="1" thickBot="1">
      <c r="A17" s="28"/>
      <c r="B17" s="383"/>
      <c r="C17" s="46" t="s">
        <v>14</v>
      </c>
      <c r="D17" s="42"/>
      <c r="E17" s="119">
        <v>249</v>
      </c>
      <c r="F17" s="119">
        <v>257</v>
      </c>
      <c r="G17" s="119">
        <v>259</v>
      </c>
      <c r="H17" s="119">
        <v>273</v>
      </c>
      <c r="I17" s="119">
        <v>278.07</v>
      </c>
      <c r="J17" s="119">
        <v>282.87</v>
      </c>
      <c r="K17" s="119">
        <v>288.97</v>
      </c>
      <c r="L17" s="119">
        <v>293.03</v>
      </c>
      <c r="M17" s="119">
        <v>299.83</v>
      </c>
      <c r="N17" s="119">
        <v>308.35</v>
      </c>
      <c r="O17" s="119">
        <v>314.92</v>
      </c>
      <c r="P17" s="119">
        <v>316.66</v>
      </c>
      <c r="Q17" s="119">
        <v>317.47</v>
      </c>
      <c r="R17" s="119">
        <v>317.89</v>
      </c>
      <c r="S17" s="119">
        <v>322.41</v>
      </c>
      <c r="T17" s="119">
        <v>323.04</v>
      </c>
      <c r="U17" s="119">
        <v>327.66</v>
      </c>
      <c r="V17" s="190"/>
      <c r="W17" s="119">
        <v>346.0912093627905</v>
      </c>
      <c r="X17" s="119">
        <v>358.58060970699523</v>
      </c>
      <c r="Y17" s="119">
        <v>358.9139320703132</v>
      </c>
      <c r="Z17" s="119">
        <v>373.5894607918203</v>
      </c>
      <c r="AB17" s="235">
        <f t="shared" si="0"/>
        <v>0.03608701985583429</v>
      </c>
      <c r="AC17" s="235">
        <f t="shared" si="1"/>
        <v>0.000929560478996061</v>
      </c>
      <c r="AD17" s="235">
        <f t="shared" si="1"/>
        <v>0.0408887128924047</v>
      </c>
    </row>
    <row r="18" spans="1:30" ht="14.25" thickTop="1">
      <c r="A18" s="8"/>
      <c r="B18" s="36"/>
      <c r="C18" s="163" t="s">
        <v>86</v>
      </c>
      <c r="AB18" s="204"/>
      <c r="AC18" s="204"/>
      <c r="AD18" s="204"/>
    </row>
    <row r="19" spans="1:3" ht="13.5">
      <c r="A19" s="8"/>
      <c r="B19" s="36"/>
      <c r="C19" s="153" t="s">
        <v>87</v>
      </c>
    </row>
    <row r="20" spans="1:3" ht="13.5">
      <c r="A20" s="8"/>
      <c r="B20" s="36"/>
      <c r="C20" s="153" t="s">
        <v>82</v>
      </c>
    </row>
    <row r="21" spans="1:3" ht="13.5">
      <c r="A21" s="8"/>
      <c r="B21" s="36"/>
      <c r="C21" s="153" t="str">
        <f>'Montants moyens D. direct'!C24</f>
        <v>Champ : Retraités de droit direct du régime général (hors outils de gestion de la Sécurité sociale pour les indépendants jusqu'à fin 2018).</v>
      </c>
    </row>
    <row r="22" spans="1:3" ht="13.5">
      <c r="A22" s="8"/>
      <c r="B22" s="36"/>
      <c r="C22" s="153" t="s">
        <v>83</v>
      </c>
    </row>
    <row r="23" spans="1:3" ht="26.25" customHeight="1" thickBot="1">
      <c r="A23" s="8"/>
      <c r="B23" s="36"/>
      <c r="C23" s="154" t="s">
        <v>48</v>
      </c>
    </row>
    <row r="24" spans="1:12" ht="39.75" customHeight="1" thickBot="1">
      <c r="A24" s="8"/>
      <c r="B24" s="36"/>
      <c r="C24" s="367" t="s">
        <v>29</v>
      </c>
      <c r="D24" s="368"/>
      <c r="E24" s="384" t="s">
        <v>67</v>
      </c>
      <c r="F24" s="385"/>
      <c r="G24" s="385"/>
      <c r="H24" s="385"/>
      <c r="I24" s="385"/>
      <c r="J24" s="385"/>
      <c r="K24" s="385"/>
      <c r="L24" s="386"/>
    </row>
    <row r="25" spans="1:2" ht="13.5">
      <c r="A25" s="8"/>
      <c r="B25" s="36"/>
    </row>
    <row r="26" spans="1:2" ht="13.5">
      <c r="A26" s="8"/>
      <c r="B26" s="36"/>
    </row>
    <row r="27" spans="1:2" ht="13.5">
      <c r="A27" s="8"/>
      <c r="B27" s="36"/>
    </row>
    <row r="28" spans="1:2" ht="13.5">
      <c r="A28" s="8"/>
      <c r="B28" s="36"/>
    </row>
    <row r="29" spans="1:2" ht="13.5">
      <c r="A29" s="8"/>
      <c r="B29" s="36"/>
    </row>
    <row r="30" spans="1:2" ht="13.5">
      <c r="A30" s="8"/>
      <c r="B30" s="36"/>
    </row>
    <row r="31" spans="1:2" ht="13.5">
      <c r="A31" s="8"/>
      <c r="B31" s="36"/>
    </row>
    <row r="32" spans="1:2" ht="15" customHeight="1">
      <c r="A32" s="8"/>
      <c r="B32" s="37"/>
    </row>
    <row r="33" spans="1:2" ht="13.5">
      <c r="A33" s="8"/>
      <c r="B33" s="37"/>
    </row>
    <row r="34" spans="1:2" ht="13.5">
      <c r="A34" s="8"/>
      <c r="B34" s="37"/>
    </row>
    <row r="35" spans="1:2" ht="13.5">
      <c r="A35" s="8"/>
      <c r="B35" s="37"/>
    </row>
    <row r="36" spans="1:2" ht="13.5">
      <c r="A36" s="8"/>
      <c r="B36" s="37"/>
    </row>
    <row r="37" spans="1:2" ht="13.5">
      <c r="A37" s="8"/>
      <c r="B37" s="37"/>
    </row>
    <row r="38" spans="1:2" ht="13.5">
      <c r="A38" s="28"/>
      <c r="B38" s="37"/>
    </row>
    <row r="39" spans="1:2" ht="13.5">
      <c r="A39" s="8"/>
      <c r="B39" s="37"/>
    </row>
    <row r="40" spans="1:2" ht="13.5">
      <c r="A40" s="8"/>
      <c r="B40" s="37"/>
    </row>
    <row r="41" spans="1:2" ht="13.5">
      <c r="A41" s="8"/>
      <c r="B41" s="37"/>
    </row>
    <row r="42" spans="1:2" ht="13.5">
      <c r="A42" s="8"/>
      <c r="B42" s="37"/>
    </row>
    <row r="43" spans="1:2" ht="13.5">
      <c r="A43" s="8"/>
      <c r="B43" s="37"/>
    </row>
    <row r="44" spans="1:2" ht="13.5">
      <c r="A44" s="8"/>
      <c r="B44" s="37"/>
    </row>
    <row r="45" ht="13.5">
      <c r="B45" s="37"/>
    </row>
  </sheetData>
  <sheetProtection/>
  <mergeCells count="8">
    <mergeCell ref="W6:Z6"/>
    <mergeCell ref="AB6:AD6"/>
    <mergeCell ref="B9:B11"/>
    <mergeCell ref="B12:B14"/>
    <mergeCell ref="B15:B17"/>
    <mergeCell ref="E24:L24"/>
    <mergeCell ref="C24:D24"/>
    <mergeCell ref="C6:U6"/>
  </mergeCells>
  <printOptions/>
  <pageMargins left="0.7086614173228347" right="0.7086614173228347" top="0.7480314960629921" bottom="0.7480314960629921" header="0.31496062992125984" footer="0.31496062992125984"/>
  <pageSetup horizontalDpi="600" verticalDpi="600" orientation="landscape" paperSize="9" scale="74" r:id="rId2"/>
  <colBreaks count="1" manualBreakCount="1">
    <brk id="12" max="32" man="1"/>
  </colBreaks>
  <drawing r:id="rId1"/>
</worksheet>
</file>

<file path=xl/worksheets/sheet8.xml><?xml version="1.0" encoding="utf-8"?>
<worksheet xmlns="http://schemas.openxmlformats.org/spreadsheetml/2006/main" xmlns:r="http://schemas.openxmlformats.org/officeDocument/2006/relationships">
  <dimension ref="A1:AD55"/>
  <sheetViews>
    <sheetView zoomScale="110" zoomScaleNormal="110" zoomScalePageLayoutView="0" workbookViewId="0" topLeftCell="A1">
      <pane xSplit="4" topLeftCell="E1" activePane="topRight" state="frozen"/>
      <selection pane="topLeft" activeCell="A1" sqref="A1"/>
      <selection pane="topRight" activeCell="F40" sqref="F40"/>
    </sheetView>
  </sheetViews>
  <sheetFormatPr defaultColWidth="11.421875" defaultRowHeight="15"/>
  <cols>
    <col min="1" max="1" width="0.9921875" style="3" customWidth="1"/>
    <col min="2" max="2" width="4.28125" style="7" customWidth="1"/>
    <col min="3" max="3" width="28.421875" style="2" customWidth="1"/>
    <col min="4" max="4" width="32.28125" style="2" customWidth="1"/>
    <col min="5" max="15" width="11.7109375" style="2" customWidth="1"/>
    <col min="16" max="21" width="11.421875" style="2" customWidth="1"/>
    <col min="22" max="22" width="11.421875" style="187" customWidth="1"/>
    <col min="23" max="28" width="11.421875" style="2" customWidth="1"/>
    <col min="29" max="16384" width="11.421875" style="2" customWidth="1"/>
  </cols>
  <sheetData>
    <row r="1" spans="2:22" s="3" customFormat="1" ht="51" customHeight="1">
      <c r="B1" s="7"/>
      <c r="V1" s="173"/>
    </row>
    <row r="2" spans="2:22" s="3" customFormat="1" ht="6.75" customHeight="1">
      <c r="B2" s="7"/>
      <c r="V2" s="173"/>
    </row>
    <row r="3" spans="2:22" s="3" customFormat="1" ht="17.25" customHeight="1">
      <c r="B3" s="7"/>
      <c r="C3" s="16" t="s">
        <v>33</v>
      </c>
      <c r="D3" s="14"/>
      <c r="E3" s="15"/>
      <c r="F3" s="4"/>
      <c r="V3" s="173"/>
    </row>
    <row r="4" spans="2:22" s="3" customFormat="1" ht="7.5" customHeight="1">
      <c r="B4" s="7"/>
      <c r="C4" s="5"/>
      <c r="D4" s="11"/>
      <c r="E4" s="11"/>
      <c r="F4" s="11"/>
      <c r="G4" s="5"/>
      <c r="H4" s="5"/>
      <c r="V4" s="173"/>
    </row>
    <row r="5" spans="2:22" s="3" customFormat="1" ht="19.5" customHeight="1" thickBot="1">
      <c r="B5" s="7"/>
      <c r="C5" s="158" t="str">
        <f>'Montants moyens D. dérivé'!C5</f>
        <v>Séries sur les nouveaux retraités du Régime général de l'année (année de départ de la pension)</v>
      </c>
      <c r="D5" s="11"/>
      <c r="E5" s="11"/>
      <c r="F5" s="11"/>
      <c r="G5" s="5"/>
      <c r="H5" s="5"/>
      <c r="V5" s="173"/>
    </row>
    <row r="6" spans="2:30" s="3" customFormat="1" ht="51" customHeight="1" thickBot="1">
      <c r="B6" s="7"/>
      <c r="C6" s="346" t="s">
        <v>74</v>
      </c>
      <c r="D6" s="347"/>
      <c r="E6" s="347"/>
      <c r="F6" s="347"/>
      <c r="G6" s="347"/>
      <c r="H6" s="347"/>
      <c r="I6" s="347"/>
      <c r="J6" s="347"/>
      <c r="K6" s="347"/>
      <c r="L6" s="347"/>
      <c r="M6" s="347"/>
      <c r="N6" s="347"/>
      <c r="O6" s="347"/>
      <c r="P6" s="347"/>
      <c r="Q6" s="347"/>
      <c r="R6" s="347"/>
      <c r="S6" s="347"/>
      <c r="T6" s="347"/>
      <c r="U6" s="348"/>
      <c r="V6" s="173"/>
      <c r="W6" s="338" t="s">
        <v>77</v>
      </c>
      <c r="X6" s="339"/>
      <c r="Y6" s="339"/>
      <c r="Z6" s="340"/>
      <c r="AB6" s="341" t="s">
        <v>92</v>
      </c>
      <c r="AC6" s="342"/>
      <c r="AD6" s="343"/>
    </row>
    <row r="7" spans="2:30" s="8" customFormat="1" ht="18.75" customHeight="1" thickBot="1">
      <c r="B7" s="9"/>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5"/>
      <c r="W7" s="167" t="s">
        <v>75</v>
      </c>
      <c r="X7" s="167">
        <v>2020</v>
      </c>
      <c r="Y7" s="167">
        <v>2021</v>
      </c>
      <c r="Z7" s="167">
        <v>2022</v>
      </c>
      <c r="AB7" s="201" t="s">
        <v>78</v>
      </c>
      <c r="AC7" s="201" t="s">
        <v>80</v>
      </c>
      <c r="AD7" s="201" t="s">
        <v>108</v>
      </c>
    </row>
    <row r="8" spans="28:30" ht="14.25" thickBot="1">
      <c r="AB8" s="221"/>
      <c r="AC8" s="221"/>
      <c r="AD8" s="221"/>
    </row>
    <row r="9" spans="1:30" s="38" customFormat="1" ht="24.75" customHeight="1" thickBot="1" thickTop="1">
      <c r="A9" s="8"/>
      <c r="B9" s="327" t="s">
        <v>6</v>
      </c>
      <c r="C9" s="96" t="s">
        <v>15</v>
      </c>
      <c r="D9" s="92"/>
      <c r="E9" s="120">
        <v>110</v>
      </c>
      <c r="F9" s="120">
        <v>117</v>
      </c>
      <c r="G9" s="120">
        <v>113</v>
      </c>
      <c r="H9" s="120">
        <v>115</v>
      </c>
      <c r="I9" s="120">
        <v>116</v>
      </c>
      <c r="J9" s="120">
        <v>116</v>
      </c>
      <c r="K9" s="120">
        <v>113</v>
      </c>
      <c r="L9" s="120">
        <v>115</v>
      </c>
      <c r="M9" s="120">
        <v>111</v>
      </c>
      <c r="N9" s="120">
        <v>112</v>
      </c>
      <c r="O9" s="120">
        <v>115</v>
      </c>
      <c r="P9" s="120">
        <v>116</v>
      </c>
      <c r="Q9" s="120">
        <v>119</v>
      </c>
      <c r="R9" s="120">
        <v>119</v>
      </c>
      <c r="S9" s="120">
        <v>123</v>
      </c>
      <c r="T9" s="120">
        <v>127</v>
      </c>
      <c r="U9" s="120">
        <v>127</v>
      </c>
      <c r="V9" s="196"/>
      <c r="W9" s="120">
        <v>127.89406155236667</v>
      </c>
      <c r="X9" s="120">
        <v>129.467856641175</v>
      </c>
      <c r="Y9" s="120">
        <v>129.03287738031233</v>
      </c>
      <c r="Z9" s="120">
        <v>128.54069661871125</v>
      </c>
      <c r="AB9" s="236">
        <f>X9/W9-1</f>
        <v>0.012305458671854952</v>
      </c>
      <c r="AC9" s="236">
        <f>Y9/X9-1</f>
        <v>-0.003359747138382163</v>
      </c>
      <c r="AD9" s="236">
        <f>Z9/Y9-1</f>
        <v>-0.0038143825945260446</v>
      </c>
    </row>
    <row r="10" spans="1:30" s="38" customFormat="1" ht="24.75" customHeight="1" thickBot="1">
      <c r="A10" s="8"/>
      <c r="B10" s="328"/>
      <c r="C10" s="40"/>
      <c r="D10" s="50" t="s">
        <v>16</v>
      </c>
      <c r="E10" s="121">
        <v>110</v>
      </c>
      <c r="F10" s="121">
        <v>109</v>
      </c>
      <c r="G10" s="121">
        <v>107</v>
      </c>
      <c r="H10" s="121">
        <v>111</v>
      </c>
      <c r="I10" s="121">
        <v>111</v>
      </c>
      <c r="J10" s="121">
        <v>110</v>
      </c>
      <c r="K10" s="121">
        <v>112</v>
      </c>
      <c r="L10" s="121">
        <v>112</v>
      </c>
      <c r="M10" s="121">
        <v>108</v>
      </c>
      <c r="N10" s="121">
        <v>106</v>
      </c>
      <c r="O10" s="121">
        <v>106</v>
      </c>
      <c r="P10" s="121">
        <v>105</v>
      </c>
      <c r="Q10" s="121">
        <v>106</v>
      </c>
      <c r="R10" s="121">
        <v>107</v>
      </c>
      <c r="S10" s="121">
        <v>111</v>
      </c>
      <c r="T10" s="121">
        <v>114</v>
      </c>
      <c r="U10" s="121">
        <v>116</v>
      </c>
      <c r="V10" s="195"/>
      <c r="W10" s="121">
        <v>116.86500123882674</v>
      </c>
      <c r="X10" s="121">
        <v>118.69880947842</v>
      </c>
      <c r="Y10" s="121">
        <v>119.14993230898648</v>
      </c>
      <c r="Z10" s="121">
        <v>118.90352013909963</v>
      </c>
      <c r="AB10" s="215">
        <f aca="true" t="shared" si="0" ref="AB10:AD26">X10/W10-1</f>
        <v>0.015691680316211043</v>
      </c>
      <c r="AC10" s="215">
        <f t="shared" si="0"/>
        <v>0.003800567440809033</v>
      </c>
      <c r="AD10" s="215">
        <f t="shared" si="0"/>
        <v>-0.002068084850000984</v>
      </c>
    </row>
    <row r="11" spans="1:30" s="38" customFormat="1" ht="24.75" customHeight="1" thickBot="1">
      <c r="A11" s="8"/>
      <c r="B11" s="328"/>
      <c r="C11" s="40"/>
      <c r="D11" s="50" t="s">
        <v>17</v>
      </c>
      <c r="E11" s="144">
        <v>0</v>
      </c>
      <c r="F11" s="121">
        <v>140</v>
      </c>
      <c r="G11" s="121">
        <v>132</v>
      </c>
      <c r="H11" s="121">
        <v>131</v>
      </c>
      <c r="I11" s="121">
        <v>132</v>
      </c>
      <c r="J11" s="121">
        <v>135</v>
      </c>
      <c r="K11" s="121">
        <v>134</v>
      </c>
      <c r="L11" s="121">
        <v>138</v>
      </c>
      <c r="M11" s="121">
        <v>135</v>
      </c>
      <c r="N11" s="121">
        <v>136</v>
      </c>
      <c r="O11" s="121">
        <v>137</v>
      </c>
      <c r="P11" s="121">
        <v>137</v>
      </c>
      <c r="Q11" s="121">
        <v>141</v>
      </c>
      <c r="R11" s="121">
        <v>139</v>
      </c>
      <c r="S11" s="121">
        <v>143</v>
      </c>
      <c r="T11" s="121">
        <v>152</v>
      </c>
      <c r="U11" s="121">
        <v>151</v>
      </c>
      <c r="V11" s="195"/>
      <c r="W11" s="121">
        <v>152.13466331553042</v>
      </c>
      <c r="X11" s="121">
        <v>152.9347589028861</v>
      </c>
      <c r="Y11" s="121">
        <v>153.63895585395917</v>
      </c>
      <c r="Z11" s="121">
        <v>154.06184637772444</v>
      </c>
      <c r="AB11" s="215">
        <f t="shared" si="0"/>
        <v>0.005259127472456937</v>
      </c>
      <c r="AC11" s="215">
        <f t="shared" si="0"/>
        <v>0.0046045578920370644</v>
      </c>
      <c r="AD11" s="215">
        <f t="shared" si="0"/>
        <v>0.0027524954293964843</v>
      </c>
    </row>
    <row r="12" spans="1:30" s="38" customFormat="1" ht="24.75" customHeight="1" thickBot="1">
      <c r="A12" s="8"/>
      <c r="B12" s="328"/>
      <c r="C12" s="99" t="s">
        <v>18</v>
      </c>
      <c r="D12" s="100"/>
      <c r="E12" s="122">
        <v>147</v>
      </c>
      <c r="F12" s="122">
        <v>156</v>
      </c>
      <c r="G12" s="122">
        <v>155</v>
      </c>
      <c r="H12" s="122">
        <v>156</v>
      </c>
      <c r="I12" s="122">
        <v>157</v>
      </c>
      <c r="J12" s="122">
        <v>156</v>
      </c>
      <c r="K12" s="122">
        <v>154</v>
      </c>
      <c r="L12" s="122">
        <v>156</v>
      </c>
      <c r="M12" s="122">
        <v>155</v>
      </c>
      <c r="N12" s="122">
        <v>157</v>
      </c>
      <c r="O12" s="122">
        <v>159</v>
      </c>
      <c r="P12" s="122">
        <v>159</v>
      </c>
      <c r="Q12" s="122">
        <v>159</v>
      </c>
      <c r="R12" s="122">
        <v>161</v>
      </c>
      <c r="S12" s="122">
        <v>162</v>
      </c>
      <c r="T12" s="122">
        <v>161</v>
      </c>
      <c r="U12" s="122">
        <v>161</v>
      </c>
      <c r="V12" s="196"/>
      <c r="W12" s="122">
        <v>159.71835436820078</v>
      </c>
      <c r="X12" s="122">
        <v>160.6176477313933</v>
      </c>
      <c r="Y12" s="122">
        <v>160.13334750371973</v>
      </c>
      <c r="Z12" s="122">
        <v>158.74672929745756</v>
      </c>
      <c r="AB12" s="237">
        <f t="shared" si="0"/>
        <v>0.005630494796605268</v>
      </c>
      <c r="AC12" s="237">
        <f t="shared" si="0"/>
        <v>-0.0030152367097511235</v>
      </c>
      <c r="AD12" s="237">
        <f t="shared" si="0"/>
        <v>-0.00865914706635329</v>
      </c>
    </row>
    <row r="13" spans="1:30" s="38" customFormat="1" ht="24.75" customHeight="1" thickBot="1">
      <c r="A13" s="8"/>
      <c r="B13" s="328"/>
      <c r="C13" s="101"/>
      <c r="D13" s="102" t="s">
        <v>16</v>
      </c>
      <c r="E13" s="121">
        <v>147</v>
      </c>
      <c r="F13" s="121">
        <v>150</v>
      </c>
      <c r="G13" s="121">
        <v>150</v>
      </c>
      <c r="H13" s="121">
        <v>152</v>
      </c>
      <c r="I13" s="121">
        <v>152</v>
      </c>
      <c r="J13" s="121">
        <v>152</v>
      </c>
      <c r="K13" s="121">
        <v>153</v>
      </c>
      <c r="L13" s="121">
        <v>154</v>
      </c>
      <c r="M13" s="121">
        <v>153</v>
      </c>
      <c r="N13" s="121">
        <v>155</v>
      </c>
      <c r="O13" s="121">
        <v>153</v>
      </c>
      <c r="P13" s="121">
        <v>152</v>
      </c>
      <c r="Q13" s="121">
        <v>151</v>
      </c>
      <c r="R13" s="121">
        <v>154</v>
      </c>
      <c r="S13" s="121">
        <v>156</v>
      </c>
      <c r="T13" s="121">
        <v>155</v>
      </c>
      <c r="U13" s="121">
        <v>155</v>
      </c>
      <c r="V13" s="195"/>
      <c r="W13" s="121">
        <v>154.10250338294992</v>
      </c>
      <c r="X13" s="121">
        <v>155.42405539881042</v>
      </c>
      <c r="Y13" s="121">
        <v>155.39119710133497</v>
      </c>
      <c r="Z13" s="121">
        <v>153.82975058846688</v>
      </c>
      <c r="AB13" s="215">
        <f t="shared" si="0"/>
        <v>0.008575798490284114</v>
      </c>
      <c r="AC13" s="215">
        <f t="shared" si="0"/>
        <v>-0.0002114106300413754</v>
      </c>
      <c r="AD13" s="215">
        <f t="shared" si="0"/>
        <v>-0.010048487571981513</v>
      </c>
    </row>
    <row r="14" spans="1:30" s="38" customFormat="1" ht="24.75" customHeight="1" thickBot="1">
      <c r="A14" s="8"/>
      <c r="B14" s="328"/>
      <c r="C14" s="97"/>
      <c r="D14" s="98" t="s">
        <v>17</v>
      </c>
      <c r="E14" s="145">
        <v>0</v>
      </c>
      <c r="F14" s="123">
        <v>173</v>
      </c>
      <c r="G14" s="123">
        <v>171</v>
      </c>
      <c r="H14" s="123">
        <v>171</v>
      </c>
      <c r="I14" s="123">
        <v>171</v>
      </c>
      <c r="J14" s="123">
        <v>171</v>
      </c>
      <c r="K14" s="123">
        <v>173</v>
      </c>
      <c r="L14" s="123">
        <v>173</v>
      </c>
      <c r="M14" s="123">
        <v>174</v>
      </c>
      <c r="N14" s="123">
        <v>173</v>
      </c>
      <c r="O14" s="123">
        <v>173</v>
      </c>
      <c r="P14" s="123">
        <v>173</v>
      </c>
      <c r="Q14" s="123">
        <v>173</v>
      </c>
      <c r="R14" s="123">
        <v>173</v>
      </c>
      <c r="S14" s="123">
        <v>173</v>
      </c>
      <c r="T14" s="123">
        <v>172</v>
      </c>
      <c r="U14" s="123">
        <v>172</v>
      </c>
      <c r="V14" s="195"/>
      <c r="W14" s="123">
        <v>172.06134673787832</v>
      </c>
      <c r="X14" s="123">
        <v>171.93503930874763</v>
      </c>
      <c r="Y14" s="123">
        <v>171.9401241368778</v>
      </c>
      <c r="Z14" s="123">
        <v>171.76786160311892</v>
      </c>
      <c r="AB14" s="238">
        <f t="shared" si="0"/>
        <v>-0.0007340836947132834</v>
      </c>
      <c r="AC14" s="238">
        <f t="shared" si="0"/>
        <v>2.957412375415025E-05</v>
      </c>
      <c r="AD14" s="238">
        <f t="shared" si="0"/>
        <v>-0.0010018751273074278</v>
      </c>
    </row>
    <row r="15" spans="1:30" s="38" customFormat="1" ht="24.75" customHeight="1" thickBot="1" thickTop="1">
      <c r="A15" s="8"/>
      <c r="B15" s="327" t="s">
        <v>7</v>
      </c>
      <c r="C15" s="96" t="s">
        <v>15</v>
      </c>
      <c r="D15" s="92"/>
      <c r="E15" s="120">
        <v>104</v>
      </c>
      <c r="F15" s="120">
        <v>109</v>
      </c>
      <c r="G15" s="120">
        <v>110</v>
      </c>
      <c r="H15" s="120">
        <v>114</v>
      </c>
      <c r="I15" s="120">
        <v>116</v>
      </c>
      <c r="J15" s="120">
        <v>116</v>
      </c>
      <c r="K15" s="120">
        <v>116</v>
      </c>
      <c r="L15" s="120">
        <v>118</v>
      </c>
      <c r="M15" s="120">
        <v>114</v>
      </c>
      <c r="N15" s="120">
        <v>115</v>
      </c>
      <c r="O15" s="120">
        <v>120</v>
      </c>
      <c r="P15" s="120">
        <v>120</v>
      </c>
      <c r="Q15" s="120">
        <v>123</v>
      </c>
      <c r="R15" s="120">
        <v>126</v>
      </c>
      <c r="S15" s="120">
        <v>129</v>
      </c>
      <c r="T15" s="120">
        <v>129</v>
      </c>
      <c r="U15" s="120">
        <v>130</v>
      </c>
      <c r="V15" s="196"/>
      <c r="W15" s="120">
        <v>129.90571280690037</v>
      </c>
      <c r="X15" s="120">
        <v>131.75758668474617</v>
      </c>
      <c r="Y15" s="120">
        <v>131.10484965780321</v>
      </c>
      <c r="Z15" s="120">
        <v>129.81567354696347</v>
      </c>
      <c r="AB15" s="236">
        <f t="shared" si="0"/>
        <v>0.014255523008434023</v>
      </c>
      <c r="AC15" s="236">
        <f t="shared" si="0"/>
        <v>-0.004954075460601337</v>
      </c>
      <c r="AD15" s="236">
        <f t="shared" si="0"/>
        <v>-0.009833168751610888</v>
      </c>
    </row>
    <row r="16" spans="1:30" s="38" customFormat="1" ht="24.75" customHeight="1" thickBot="1">
      <c r="A16" s="8"/>
      <c r="B16" s="328"/>
      <c r="C16" s="40"/>
      <c r="D16" s="50" t="s">
        <v>16</v>
      </c>
      <c r="E16" s="121">
        <v>104</v>
      </c>
      <c r="F16" s="121">
        <v>106</v>
      </c>
      <c r="G16" s="121">
        <v>108</v>
      </c>
      <c r="H16" s="121">
        <v>112</v>
      </c>
      <c r="I16" s="121">
        <v>114</v>
      </c>
      <c r="J16" s="121">
        <v>114</v>
      </c>
      <c r="K16" s="121">
        <v>116</v>
      </c>
      <c r="L16" s="121">
        <v>117</v>
      </c>
      <c r="M16" s="121">
        <v>113</v>
      </c>
      <c r="N16" s="121">
        <v>111</v>
      </c>
      <c r="O16" s="121">
        <v>115</v>
      </c>
      <c r="P16" s="121">
        <v>114</v>
      </c>
      <c r="Q16" s="121">
        <v>116</v>
      </c>
      <c r="R16" s="121">
        <v>120</v>
      </c>
      <c r="S16" s="121">
        <v>124</v>
      </c>
      <c r="T16" s="121">
        <v>125</v>
      </c>
      <c r="U16" s="121">
        <v>126</v>
      </c>
      <c r="V16" s="195"/>
      <c r="W16" s="121">
        <v>125.99605575247182</v>
      </c>
      <c r="X16" s="121">
        <v>127.80788425217476</v>
      </c>
      <c r="Y16" s="121">
        <v>127.65556848335748</v>
      </c>
      <c r="Z16" s="121">
        <v>126.5524057615691</v>
      </c>
      <c r="AB16" s="215">
        <f t="shared" si="0"/>
        <v>0.014380041413855071</v>
      </c>
      <c r="AC16" s="215">
        <f t="shared" si="0"/>
        <v>-0.0011917556550481434</v>
      </c>
      <c r="AD16" s="215">
        <f t="shared" si="0"/>
        <v>-0.008641712499460552</v>
      </c>
    </row>
    <row r="17" spans="1:30" s="38" customFormat="1" ht="24.75" customHeight="1" thickBot="1">
      <c r="A17" s="8"/>
      <c r="B17" s="328"/>
      <c r="C17" s="40"/>
      <c r="D17" s="50" t="s">
        <v>17</v>
      </c>
      <c r="E17" s="144">
        <v>0</v>
      </c>
      <c r="F17" s="121">
        <v>151</v>
      </c>
      <c r="G17" s="121">
        <v>140</v>
      </c>
      <c r="H17" s="121">
        <v>140</v>
      </c>
      <c r="I17" s="121">
        <v>142</v>
      </c>
      <c r="J17" s="121">
        <v>146</v>
      </c>
      <c r="K17" s="121">
        <v>150</v>
      </c>
      <c r="L17" s="121">
        <v>156</v>
      </c>
      <c r="M17" s="121">
        <v>151</v>
      </c>
      <c r="N17" s="121">
        <v>149</v>
      </c>
      <c r="O17" s="121">
        <v>150</v>
      </c>
      <c r="P17" s="121">
        <v>150</v>
      </c>
      <c r="Q17" s="121">
        <v>156</v>
      </c>
      <c r="R17" s="121">
        <v>152</v>
      </c>
      <c r="S17" s="121">
        <v>152</v>
      </c>
      <c r="T17" s="121">
        <v>158</v>
      </c>
      <c r="U17" s="121">
        <v>156</v>
      </c>
      <c r="V17" s="195"/>
      <c r="W17" s="121">
        <v>155.61303747836945</v>
      </c>
      <c r="X17" s="121">
        <v>156.9959477613584</v>
      </c>
      <c r="Y17" s="121">
        <v>157.5812912174823</v>
      </c>
      <c r="Z17" s="121">
        <v>157.1823267064782</v>
      </c>
      <c r="AB17" s="215">
        <f t="shared" si="0"/>
        <v>0.008886853604288536</v>
      </c>
      <c r="AC17" s="215">
        <f t="shared" si="0"/>
        <v>0.003728398499900365</v>
      </c>
      <c r="AD17" s="215">
        <f t="shared" si="0"/>
        <v>-0.002531801255857724</v>
      </c>
    </row>
    <row r="18" spans="1:30" s="38" customFormat="1" ht="24.75" customHeight="1" thickBot="1">
      <c r="A18" s="8"/>
      <c r="B18" s="328"/>
      <c r="C18" s="93" t="s">
        <v>18</v>
      </c>
      <c r="D18" s="94"/>
      <c r="E18" s="122">
        <v>128</v>
      </c>
      <c r="F18" s="122">
        <v>136</v>
      </c>
      <c r="G18" s="122">
        <v>139</v>
      </c>
      <c r="H18" s="122">
        <v>144</v>
      </c>
      <c r="I18" s="122">
        <v>146</v>
      </c>
      <c r="J18" s="122">
        <v>146</v>
      </c>
      <c r="K18" s="122">
        <v>145</v>
      </c>
      <c r="L18" s="122">
        <v>148</v>
      </c>
      <c r="M18" s="122">
        <v>144</v>
      </c>
      <c r="N18" s="122">
        <v>145</v>
      </c>
      <c r="O18" s="122">
        <v>150</v>
      </c>
      <c r="P18" s="122">
        <v>151</v>
      </c>
      <c r="Q18" s="122">
        <v>150</v>
      </c>
      <c r="R18" s="122">
        <v>156</v>
      </c>
      <c r="S18" s="122">
        <v>159</v>
      </c>
      <c r="T18" s="122">
        <v>157</v>
      </c>
      <c r="U18" s="122">
        <v>158</v>
      </c>
      <c r="V18" s="196"/>
      <c r="W18" s="122">
        <v>158.1061164652712</v>
      </c>
      <c r="X18" s="122">
        <v>160.20496788901968</v>
      </c>
      <c r="Y18" s="122">
        <v>160.02646976326713</v>
      </c>
      <c r="Z18" s="122">
        <v>158.7128932413097</v>
      </c>
      <c r="AB18" s="237">
        <f t="shared" si="0"/>
        <v>0.013274954003499984</v>
      </c>
      <c r="AC18" s="237">
        <f t="shared" si="0"/>
        <v>-0.0011141859588037484</v>
      </c>
      <c r="AD18" s="237">
        <f t="shared" si="0"/>
        <v>-0.008208495281440964</v>
      </c>
    </row>
    <row r="19" spans="1:30" s="38" customFormat="1" ht="24.75" customHeight="1" thickBot="1">
      <c r="A19" s="8"/>
      <c r="B19" s="328"/>
      <c r="C19" s="40"/>
      <c r="D19" s="50" t="s">
        <v>16</v>
      </c>
      <c r="E19" s="121">
        <v>128</v>
      </c>
      <c r="F19" s="121">
        <v>133</v>
      </c>
      <c r="G19" s="121">
        <v>136</v>
      </c>
      <c r="H19" s="121">
        <v>141</v>
      </c>
      <c r="I19" s="121">
        <v>143</v>
      </c>
      <c r="J19" s="121">
        <v>143</v>
      </c>
      <c r="K19" s="121">
        <v>145</v>
      </c>
      <c r="L19" s="121">
        <v>146</v>
      </c>
      <c r="M19" s="121">
        <v>142</v>
      </c>
      <c r="N19" s="121">
        <v>141</v>
      </c>
      <c r="O19" s="121">
        <v>145</v>
      </c>
      <c r="P19" s="121">
        <v>145</v>
      </c>
      <c r="Q19" s="121">
        <v>143</v>
      </c>
      <c r="R19" s="121">
        <v>150</v>
      </c>
      <c r="S19" s="121">
        <v>154</v>
      </c>
      <c r="T19" s="121">
        <v>153</v>
      </c>
      <c r="U19" s="121">
        <v>155</v>
      </c>
      <c r="V19" s="195"/>
      <c r="W19" s="121">
        <v>154.36360032513392</v>
      </c>
      <c r="X19" s="121">
        <v>156.68822118367177</v>
      </c>
      <c r="Y19" s="121">
        <v>157.06198264574687</v>
      </c>
      <c r="Z19" s="121">
        <v>155.87937540937307</v>
      </c>
      <c r="AB19" s="215">
        <f t="shared" si="0"/>
        <v>0.015059384813787213</v>
      </c>
      <c r="AC19" s="215">
        <f t="shared" si="0"/>
        <v>0.00238538327419624</v>
      </c>
      <c r="AD19" s="215">
        <f t="shared" si="0"/>
        <v>-0.007529557544432408</v>
      </c>
    </row>
    <row r="20" spans="1:30" s="38" customFormat="1" ht="24.75" customHeight="1" thickBot="1">
      <c r="A20" s="8"/>
      <c r="B20" s="328"/>
      <c r="C20" s="39"/>
      <c r="D20" s="52" t="s">
        <v>17</v>
      </c>
      <c r="E20" s="145">
        <v>0</v>
      </c>
      <c r="F20" s="124">
        <v>182</v>
      </c>
      <c r="G20" s="124">
        <v>182</v>
      </c>
      <c r="H20" s="124">
        <v>182</v>
      </c>
      <c r="I20" s="124">
        <v>183</v>
      </c>
      <c r="J20" s="124">
        <v>182</v>
      </c>
      <c r="K20" s="124">
        <v>183</v>
      </c>
      <c r="L20" s="124">
        <v>184</v>
      </c>
      <c r="M20" s="124">
        <v>185</v>
      </c>
      <c r="N20" s="124">
        <v>184</v>
      </c>
      <c r="O20" s="124">
        <v>183</v>
      </c>
      <c r="P20" s="124">
        <v>183</v>
      </c>
      <c r="Q20" s="124">
        <v>183</v>
      </c>
      <c r="R20" s="124">
        <v>183</v>
      </c>
      <c r="S20" s="124">
        <v>183</v>
      </c>
      <c r="T20" s="124">
        <v>183</v>
      </c>
      <c r="U20" s="124">
        <v>183</v>
      </c>
      <c r="V20" s="195"/>
      <c r="W20" s="124">
        <v>182.71443278645435</v>
      </c>
      <c r="X20" s="124">
        <v>182.6767678992226</v>
      </c>
      <c r="Y20" s="124">
        <v>182.78166597717373</v>
      </c>
      <c r="Z20" s="124">
        <v>182.4755461486129</v>
      </c>
      <c r="AB20" s="239">
        <f t="shared" si="0"/>
        <v>-0.000206140733697735</v>
      </c>
      <c r="AC20" s="239">
        <f t="shared" si="0"/>
        <v>0.0005742277967661913</v>
      </c>
      <c r="AD20" s="239">
        <f t="shared" si="0"/>
        <v>-0.0016747841033414312</v>
      </c>
    </row>
    <row r="21" spans="1:30" s="38" customFormat="1" ht="24.75" customHeight="1" thickBot="1" thickTop="1">
      <c r="A21" s="8"/>
      <c r="B21" s="327" t="s">
        <v>8</v>
      </c>
      <c r="C21" s="92" t="s">
        <v>15</v>
      </c>
      <c r="D21" s="93"/>
      <c r="E21" s="125">
        <v>107</v>
      </c>
      <c r="F21" s="122">
        <v>113</v>
      </c>
      <c r="G21" s="122">
        <v>112</v>
      </c>
      <c r="H21" s="122">
        <v>115</v>
      </c>
      <c r="I21" s="122">
        <v>116</v>
      </c>
      <c r="J21" s="122">
        <v>116</v>
      </c>
      <c r="K21" s="122">
        <v>114</v>
      </c>
      <c r="L21" s="122">
        <v>117</v>
      </c>
      <c r="M21" s="122">
        <v>112</v>
      </c>
      <c r="N21" s="122">
        <v>114</v>
      </c>
      <c r="O21" s="122">
        <v>118</v>
      </c>
      <c r="P21" s="122">
        <v>118</v>
      </c>
      <c r="Q21" s="122">
        <v>121</v>
      </c>
      <c r="R21" s="122">
        <v>122</v>
      </c>
      <c r="S21" s="122">
        <v>126</v>
      </c>
      <c r="T21" s="122">
        <v>128</v>
      </c>
      <c r="U21" s="122">
        <v>128</v>
      </c>
      <c r="V21" s="196"/>
      <c r="W21" s="122">
        <v>128.9623972862533</v>
      </c>
      <c r="X21" s="122">
        <v>130.66525212415144</v>
      </c>
      <c r="Y21" s="122">
        <v>130.12492386567243</v>
      </c>
      <c r="Z21" s="122">
        <v>129.21109746629966</v>
      </c>
      <c r="AB21" s="237">
        <f t="shared" si="0"/>
        <v>0.013204274065395705</v>
      </c>
      <c r="AC21" s="237">
        <f t="shared" si="0"/>
        <v>-0.004135210009510559</v>
      </c>
      <c r="AD21" s="237">
        <f t="shared" si="0"/>
        <v>-0.00702268537206685</v>
      </c>
    </row>
    <row r="22" spans="1:30" s="38" customFormat="1" ht="24.75" customHeight="1" thickBot="1">
      <c r="A22" s="8"/>
      <c r="B22" s="328"/>
      <c r="C22" s="40"/>
      <c r="D22" s="50" t="s">
        <v>16</v>
      </c>
      <c r="E22" s="121">
        <v>107</v>
      </c>
      <c r="F22" s="121">
        <v>108</v>
      </c>
      <c r="G22" s="121">
        <v>108</v>
      </c>
      <c r="H22" s="121">
        <v>112</v>
      </c>
      <c r="I22" s="121">
        <v>112</v>
      </c>
      <c r="J22" s="121">
        <v>112</v>
      </c>
      <c r="K22" s="121">
        <v>114</v>
      </c>
      <c r="L22" s="121">
        <v>114</v>
      </c>
      <c r="M22" s="121">
        <v>111</v>
      </c>
      <c r="N22" s="121">
        <v>109</v>
      </c>
      <c r="O22" s="121">
        <v>111</v>
      </c>
      <c r="P22" s="121">
        <v>110</v>
      </c>
      <c r="Q22" s="121">
        <v>111</v>
      </c>
      <c r="R22" s="121">
        <v>114</v>
      </c>
      <c r="S22" s="121">
        <v>119</v>
      </c>
      <c r="T22" s="121">
        <v>121</v>
      </c>
      <c r="U22" s="121">
        <v>122</v>
      </c>
      <c r="V22" s="195"/>
      <c r="W22" s="121">
        <v>122.23887189742383</v>
      </c>
      <c r="X22" s="121">
        <v>123.98506516364917</v>
      </c>
      <c r="Y22" s="121">
        <v>124.0847407434657</v>
      </c>
      <c r="Z22" s="121">
        <v>123.31800998820836</v>
      </c>
      <c r="AB22" s="215">
        <f t="shared" si="0"/>
        <v>0.014285089833703912</v>
      </c>
      <c r="AC22" s="215">
        <f t="shared" si="0"/>
        <v>0.0008039321484807349</v>
      </c>
      <c r="AD22" s="215">
        <f t="shared" si="0"/>
        <v>-0.006179089795114168</v>
      </c>
    </row>
    <row r="23" spans="1:30" s="38" customFormat="1" ht="24.75" customHeight="1" thickBot="1">
      <c r="A23" s="8"/>
      <c r="B23" s="328"/>
      <c r="C23" s="40"/>
      <c r="D23" s="50" t="s">
        <v>17</v>
      </c>
      <c r="E23" s="144">
        <v>0</v>
      </c>
      <c r="F23" s="121">
        <v>142</v>
      </c>
      <c r="G23" s="121">
        <v>134</v>
      </c>
      <c r="H23" s="121">
        <v>133</v>
      </c>
      <c r="I23" s="121">
        <v>135</v>
      </c>
      <c r="J23" s="121">
        <v>138</v>
      </c>
      <c r="K23" s="121">
        <v>139</v>
      </c>
      <c r="L23" s="121">
        <v>143</v>
      </c>
      <c r="M23" s="121">
        <v>140</v>
      </c>
      <c r="N23" s="121">
        <v>140</v>
      </c>
      <c r="O23" s="121">
        <v>141</v>
      </c>
      <c r="P23" s="121">
        <v>141</v>
      </c>
      <c r="Q23" s="121">
        <v>146</v>
      </c>
      <c r="R23" s="121">
        <v>144</v>
      </c>
      <c r="S23" s="121">
        <v>146</v>
      </c>
      <c r="T23" s="121">
        <v>154</v>
      </c>
      <c r="U23" s="121">
        <v>153</v>
      </c>
      <c r="V23" s="195"/>
      <c r="W23" s="121">
        <v>153.25975074924014</v>
      </c>
      <c r="X23" s="121">
        <v>154.2361816847335</v>
      </c>
      <c r="Y23" s="121">
        <v>154.85916575026738</v>
      </c>
      <c r="Z23" s="121">
        <v>155.00168475373758</v>
      </c>
      <c r="AB23" s="215">
        <f t="shared" si="0"/>
        <v>0.006371085237447449</v>
      </c>
      <c r="AC23" s="215">
        <f t="shared" si="0"/>
        <v>0.004039156433522706</v>
      </c>
      <c r="AD23" s="215">
        <f t="shared" si="0"/>
        <v>0.0009203136461424233</v>
      </c>
    </row>
    <row r="24" spans="1:30" s="38" customFormat="1" ht="24.75" customHeight="1" thickBot="1">
      <c r="A24" s="8"/>
      <c r="B24" s="328"/>
      <c r="C24" s="93" t="s">
        <v>18</v>
      </c>
      <c r="D24" s="94"/>
      <c r="E24" s="122">
        <v>138</v>
      </c>
      <c r="F24" s="122">
        <v>147</v>
      </c>
      <c r="G24" s="122">
        <v>148</v>
      </c>
      <c r="H24" s="122">
        <v>150</v>
      </c>
      <c r="I24" s="122">
        <v>152</v>
      </c>
      <c r="J24" s="122">
        <v>151</v>
      </c>
      <c r="K24" s="122">
        <v>149</v>
      </c>
      <c r="L24" s="122">
        <v>152</v>
      </c>
      <c r="M24" s="122">
        <v>149</v>
      </c>
      <c r="N24" s="122">
        <v>151</v>
      </c>
      <c r="O24" s="122">
        <v>154</v>
      </c>
      <c r="P24" s="122">
        <v>155</v>
      </c>
      <c r="Q24" s="122">
        <v>154</v>
      </c>
      <c r="R24" s="122">
        <v>159</v>
      </c>
      <c r="S24" s="122">
        <v>160</v>
      </c>
      <c r="T24" s="122">
        <v>159</v>
      </c>
      <c r="U24" s="122">
        <v>159</v>
      </c>
      <c r="V24" s="196"/>
      <c r="W24" s="122">
        <v>158.86213669163072</v>
      </c>
      <c r="X24" s="122">
        <v>160.40184020396842</v>
      </c>
      <c r="Y24" s="122">
        <v>160.07701689442905</v>
      </c>
      <c r="Z24" s="122">
        <v>158.72893782200578</v>
      </c>
      <c r="AB24" s="237">
        <f t="shared" si="0"/>
        <v>0.009692073545041424</v>
      </c>
      <c r="AC24" s="237">
        <f t="shared" si="0"/>
        <v>-0.0020250597444911866</v>
      </c>
      <c r="AD24" s="237">
        <f t="shared" si="0"/>
        <v>-0.008421440495185784</v>
      </c>
    </row>
    <row r="25" spans="1:30" s="38" customFormat="1" ht="24.75" customHeight="1" thickBot="1">
      <c r="A25" s="53"/>
      <c r="B25" s="387"/>
      <c r="C25" s="40"/>
      <c r="D25" s="50" t="s">
        <v>16</v>
      </c>
      <c r="E25" s="121">
        <v>138</v>
      </c>
      <c r="F25" s="121">
        <v>142</v>
      </c>
      <c r="G25" s="121">
        <v>143</v>
      </c>
      <c r="H25" s="121">
        <v>146</v>
      </c>
      <c r="I25" s="121">
        <v>147</v>
      </c>
      <c r="J25" s="121">
        <v>147</v>
      </c>
      <c r="K25" s="121">
        <v>148</v>
      </c>
      <c r="L25" s="121">
        <v>150</v>
      </c>
      <c r="M25" s="121">
        <v>147</v>
      </c>
      <c r="N25" s="121">
        <v>147</v>
      </c>
      <c r="O25" s="121">
        <v>148</v>
      </c>
      <c r="P25" s="121">
        <v>148</v>
      </c>
      <c r="Q25" s="121">
        <v>147</v>
      </c>
      <c r="R25" s="121">
        <v>152</v>
      </c>
      <c r="S25" s="121">
        <v>155</v>
      </c>
      <c r="T25" s="121">
        <v>154</v>
      </c>
      <c r="U25" s="121">
        <v>155</v>
      </c>
      <c r="V25" s="195"/>
      <c r="W25" s="121">
        <v>154.2561659412618</v>
      </c>
      <c r="X25" s="121">
        <v>156.1576868304625</v>
      </c>
      <c r="Y25" s="121">
        <v>156.360555116155</v>
      </c>
      <c r="Z25" s="121">
        <v>155.0126742734272</v>
      </c>
      <c r="AB25" s="215">
        <f t="shared" si="0"/>
        <v>0.012327033267018672</v>
      </c>
      <c r="AC25" s="215">
        <f t="shared" si="0"/>
        <v>0.0012991245567870457</v>
      </c>
      <c r="AD25" s="215">
        <f t="shared" si="0"/>
        <v>-0.008620338049622034</v>
      </c>
    </row>
    <row r="26" spans="1:30" s="38" customFormat="1" ht="24.75" customHeight="1" thickBot="1">
      <c r="A26" s="53"/>
      <c r="B26" s="388"/>
      <c r="C26" s="54"/>
      <c r="D26" s="51" t="s">
        <v>17</v>
      </c>
      <c r="E26" s="146">
        <v>0</v>
      </c>
      <c r="F26" s="126">
        <v>174</v>
      </c>
      <c r="G26" s="126">
        <v>173</v>
      </c>
      <c r="H26" s="126">
        <v>173</v>
      </c>
      <c r="I26" s="126">
        <v>174</v>
      </c>
      <c r="J26" s="126">
        <v>174</v>
      </c>
      <c r="K26" s="126">
        <v>176</v>
      </c>
      <c r="L26" s="126">
        <v>176</v>
      </c>
      <c r="M26" s="126">
        <v>177</v>
      </c>
      <c r="N26" s="126">
        <v>176</v>
      </c>
      <c r="O26" s="126">
        <v>176</v>
      </c>
      <c r="P26" s="126">
        <v>176</v>
      </c>
      <c r="Q26" s="126">
        <v>176</v>
      </c>
      <c r="R26" s="126">
        <v>176</v>
      </c>
      <c r="S26" s="126">
        <v>176</v>
      </c>
      <c r="T26" s="126">
        <v>176</v>
      </c>
      <c r="U26" s="126">
        <v>176</v>
      </c>
      <c r="V26" s="195"/>
      <c r="W26" s="126">
        <v>175.5071098106176</v>
      </c>
      <c r="X26" s="126">
        <v>175.37726541327913</v>
      </c>
      <c r="Y26" s="126">
        <v>175.29573836675053</v>
      </c>
      <c r="Z26" s="126">
        <v>174.99284359110572</v>
      </c>
      <c r="AB26" s="240">
        <f t="shared" si="0"/>
        <v>-0.0007398241443242748</v>
      </c>
      <c r="AC26" s="240">
        <f t="shared" si="0"/>
        <v>-0.0004648666766270404</v>
      </c>
      <c r="AD26" s="240">
        <f t="shared" si="0"/>
        <v>-0.0017279072410254503</v>
      </c>
    </row>
    <row r="27" spans="1:30" ht="14.25" thickTop="1">
      <c r="A27" s="8"/>
      <c r="B27" s="36"/>
      <c r="C27" s="153" t="s">
        <v>81</v>
      </c>
      <c r="AB27" s="204"/>
      <c r="AC27" s="204"/>
      <c r="AD27" s="204"/>
    </row>
    <row r="28" spans="1:3" ht="13.5">
      <c r="A28" s="8"/>
      <c r="B28" s="36"/>
      <c r="C28" s="153" t="s">
        <v>82</v>
      </c>
    </row>
    <row r="29" spans="1:3" ht="13.5">
      <c r="A29" s="8"/>
      <c r="B29" s="36"/>
      <c r="C29" s="153" t="str">
        <f>'Nouveaux retraités D. Direct '!C41</f>
        <v>Champ : Retraités de droit direct du régime général (hors outils de gestion de la Sécurité sociale pour les indépendants jusqu'à fin 2018).</v>
      </c>
    </row>
    <row r="30" spans="1:3" ht="13.5">
      <c r="A30" s="8"/>
      <c r="B30" s="36"/>
      <c r="C30" s="153" t="s">
        <v>85</v>
      </c>
    </row>
    <row r="31" spans="1:3" ht="13.5">
      <c r="A31" s="8"/>
      <c r="B31" s="36"/>
      <c r="C31" s="153" t="s">
        <v>83</v>
      </c>
    </row>
    <row r="32" spans="1:3" ht="13.5">
      <c r="A32" s="8"/>
      <c r="B32" s="36"/>
      <c r="C32" s="153"/>
    </row>
    <row r="33" spans="1:4" ht="15.75" thickBot="1">
      <c r="A33" s="8"/>
      <c r="B33" s="36"/>
      <c r="C33" s="154" t="s">
        <v>48</v>
      </c>
      <c r="D33" s="161"/>
    </row>
    <row r="34" spans="1:13" ht="21.75" customHeight="1">
      <c r="A34" s="28"/>
      <c r="B34" s="36"/>
      <c r="C34" s="350" t="s">
        <v>68</v>
      </c>
      <c r="D34" s="351"/>
      <c r="E34" s="354" t="s">
        <v>76</v>
      </c>
      <c r="F34" s="355"/>
      <c r="G34" s="355"/>
      <c r="H34" s="355"/>
      <c r="I34" s="355"/>
      <c r="J34" s="355"/>
      <c r="K34" s="355"/>
      <c r="L34" s="355"/>
      <c r="M34" s="356"/>
    </row>
    <row r="35" spans="1:13" ht="21.75" customHeight="1" thickBot="1">
      <c r="A35" s="8"/>
      <c r="B35" s="36"/>
      <c r="C35" s="352" t="s">
        <v>39</v>
      </c>
      <c r="D35" s="353"/>
      <c r="E35" s="357" t="s">
        <v>124</v>
      </c>
      <c r="F35" s="358"/>
      <c r="G35" s="358"/>
      <c r="H35" s="358"/>
      <c r="I35" s="358"/>
      <c r="J35" s="358"/>
      <c r="K35" s="358"/>
      <c r="L35" s="358"/>
      <c r="M35" s="359"/>
    </row>
    <row r="36" spans="1:2" ht="13.5">
      <c r="A36" s="8"/>
      <c r="B36" s="36"/>
    </row>
    <row r="37" spans="1:2" ht="13.5">
      <c r="A37" s="8"/>
      <c r="B37" s="36"/>
    </row>
    <row r="38" spans="1:2" ht="13.5">
      <c r="A38" s="8"/>
      <c r="B38" s="36"/>
    </row>
    <row r="39" spans="1:2" ht="13.5">
      <c r="A39" s="8"/>
      <c r="B39" s="36"/>
    </row>
    <row r="40" spans="1:2" ht="13.5">
      <c r="A40" s="8"/>
      <c r="B40" s="36"/>
    </row>
    <row r="41" spans="1:2" ht="13.5">
      <c r="A41" s="8"/>
      <c r="B41" s="36"/>
    </row>
    <row r="42" spans="1:2" ht="15" customHeight="1">
      <c r="A42" s="8"/>
      <c r="B42" s="37"/>
    </row>
    <row r="43" spans="1:2" ht="13.5">
      <c r="A43" s="8"/>
      <c r="B43" s="37"/>
    </row>
    <row r="44" spans="1:2" ht="13.5">
      <c r="A44" s="8"/>
      <c r="B44" s="37"/>
    </row>
    <row r="45" spans="1:2" ht="13.5">
      <c r="A45" s="8"/>
      <c r="B45" s="37"/>
    </row>
    <row r="46" spans="1:2" ht="13.5">
      <c r="A46" s="8"/>
      <c r="B46" s="37"/>
    </row>
    <row r="47" spans="1:2" ht="13.5">
      <c r="A47" s="8"/>
      <c r="B47" s="37"/>
    </row>
    <row r="48" spans="1:2" ht="13.5">
      <c r="A48" s="28"/>
      <c r="B48" s="37"/>
    </row>
    <row r="49" spans="1:2" ht="13.5">
      <c r="A49" s="8"/>
      <c r="B49" s="37"/>
    </row>
    <row r="50" spans="1:2" ht="13.5">
      <c r="A50" s="8"/>
      <c r="B50" s="37"/>
    </row>
    <row r="51" spans="1:2" ht="13.5">
      <c r="A51" s="8"/>
      <c r="B51" s="37"/>
    </row>
    <row r="52" spans="1:2" ht="13.5">
      <c r="A52" s="8"/>
      <c r="B52" s="37"/>
    </row>
    <row r="53" spans="1:2" ht="13.5">
      <c r="A53" s="8"/>
      <c r="B53" s="37"/>
    </row>
    <row r="54" spans="1:2" ht="13.5">
      <c r="A54" s="8"/>
      <c r="B54" s="37"/>
    </row>
    <row r="55" ht="13.5">
      <c r="B55" s="37"/>
    </row>
  </sheetData>
  <sheetProtection/>
  <mergeCells count="10">
    <mergeCell ref="B9:B14"/>
    <mergeCell ref="B15:B20"/>
    <mergeCell ref="B21:B26"/>
    <mergeCell ref="C34:D34"/>
    <mergeCell ref="W6:Z6"/>
    <mergeCell ref="AB6:AD6"/>
    <mergeCell ref="C6:U6"/>
    <mergeCell ref="E34:M34"/>
    <mergeCell ref="C35:D35"/>
    <mergeCell ref="E35:M35"/>
  </mergeCells>
  <hyperlinks>
    <hyperlink ref="E35" r:id="rId1" display="https://legislation.lassuranceretraite.fr/#/portail?menuId=1e4f6717-1115-4a9e-a07c-8460e27b4eaf"/>
  </hyperlinks>
  <printOptions/>
  <pageMargins left="0.7086614173228347" right="0.7086614173228347" top="0.7480314960629921" bottom="0.7480314960629921" header="0.31496062992125984" footer="0.31496062992125984"/>
  <pageSetup horizontalDpi="600" verticalDpi="600" orientation="landscape" paperSize="9" scale="72" r:id="rId3"/>
  <colBreaks count="1" manualBreakCount="1">
    <brk id="12" max="29" man="1"/>
  </colBreaks>
  <drawing r:id="rId2"/>
</worksheet>
</file>

<file path=xl/worksheets/sheet9.xml><?xml version="1.0" encoding="utf-8"?>
<worksheet xmlns="http://schemas.openxmlformats.org/spreadsheetml/2006/main" xmlns:r="http://schemas.openxmlformats.org/officeDocument/2006/relationships">
  <dimension ref="A1:AD45"/>
  <sheetViews>
    <sheetView zoomScalePageLayoutView="0" workbookViewId="0" topLeftCell="A1">
      <pane xSplit="4" topLeftCell="E1" activePane="topRight" state="frozen"/>
      <selection pane="topLeft" activeCell="A1" sqref="A1"/>
      <selection pane="topRight" activeCell="C23" sqref="C23:D23"/>
    </sheetView>
  </sheetViews>
  <sheetFormatPr defaultColWidth="11.421875" defaultRowHeight="15"/>
  <cols>
    <col min="1" max="1" width="0.9921875" style="3" customWidth="1"/>
    <col min="2" max="2" width="4.28125" style="7" customWidth="1"/>
    <col min="3" max="3" width="28.421875" style="2" customWidth="1"/>
    <col min="4" max="4" width="32.28125" style="2" customWidth="1"/>
    <col min="5" max="15" width="11.7109375" style="2" customWidth="1"/>
    <col min="16" max="21" width="11.421875" style="2" customWidth="1"/>
    <col min="22" max="22" width="11.421875" style="187" customWidth="1"/>
    <col min="23" max="28" width="11.421875" style="2" customWidth="1"/>
    <col min="29" max="16384" width="11.421875" style="2" customWidth="1"/>
  </cols>
  <sheetData>
    <row r="1" spans="2:22" s="3" customFormat="1" ht="51" customHeight="1">
      <c r="B1" s="7"/>
      <c r="V1" s="173"/>
    </row>
    <row r="2" spans="2:22" s="3" customFormat="1" ht="6.75" customHeight="1">
      <c r="B2" s="7"/>
      <c r="V2" s="173"/>
    </row>
    <row r="3" spans="2:22" s="3" customFormat="1" ht="17.25" customHeight="1">
      <c r="B3" s="7"/>
      <c r="C3" s="16" t="s">
        <v>32</v>
      </c>
      <c r="D3" s="16"/>
      <c r="E3" s="16"/>
      <c r="F3" s="16"/>
      <c r="G3" s="16"/>
      <c r="H3" s="16"/>
      <c r="I3" s="16"/>
      <c r="J3" s="16"/>
      <c r="K3" s="16"/>
      <c r="L3" s="16"/>
      <c r="M3" s="16"/>
      <c r="N3" s="16"/>
      <c r="V3" s="173"/>
    </row>
    <row r="4" spans="2:22" s="3" customFormat="1" ht="7.5" customHeight="1">
      <c r="B4" s="7"/>
      <c r="C4" s="5"/>
      <c r="D4" s="11"/>
      <c r="E4" s="11"/>
      <c r="F4" s="11"/>
      <c r="G4" s="5"/>
      <c r="H4" s="5"/>
      <c r="V4" s="173"/>
    </row>
    <row r="5" spans="2:22" s="3" customFormat="1" ht="24" customHeight="1" thickBot="1">
      <c r="B5" s="7"/>
      <c r="C5" s="158" t="str">
        <f>'Durée moyenne d''assurance'!C5</f>
        <v>Séries sur les nouveaux retraités du Régime général de l'année (année de départ de la pension)</v>
      </c>
      <c r="D5" s="11"/>
      <c r="E5" s="11"/>
      <c r="F5" s="11"/>
      <c r="G5" s="5"/>
      <c r="H5" s="5"/>
      <c r="V5" s="173"/>
    </row>
    <row r="6" spans="2:30" s="3" customFormat="1" ht="51" customHeight="1" thickBot="1">
      <c r="B6" s="7"/>
      <c r="C6" s="346" t="s">
        <v>74</v>
      </c>
      <c r="D6" s="347"/>
      <c r="E6" s="347"/>
      <c r="F6" s="347"/>
      <c r="G6" s="347"/>
      <c r="H6" s="347"/>
      <c r="I6" s="347"/>
      <c r="J6" s="347"/>
      <c r="K6" s="347"/>
      <c r="L6" s="347"/>
      <c r="M6" s="347"/>
      <c r="N6" s="347"/>
      <c r="O6" s="347"/>
      <c r="P6" s="347"/>
      <c r="Q6" s="347"/>
      <c r="R6" s="347"/>
      <c r="S6" s="347"/>
      <c r="T6" s="347"/>
      <c r="U6" s="348"/>
      <c r="V6" s="173"/>
      <c r="W6" s="338" t="s">
        <v>77</v>
      </c>
      <c r="X6" s="339"/>
      <c r="Y6" s="339"/>
      <c r="Z6" s="340"/>
      <c r="AB6" s="341" t="s">
        <v>92</v>
      </c>
      <c r="AC6" s="342"/>
      <c r="AD6" s="343"/>
    </row>
    <row r="7" spans="2:30" s="8" customFormat="1" ht="18.75" customHeight="1" thickBot="1">
      <c r="B7" s="9"/>
      <c r="C7" s="17"/>
      <c r="D7" s="17"/>
      <c r="E7" s="108">
        <v>2003</v>
      </c>
      <c r="F7" s="108">
        <v>2004</v>
      </c>
      <c r="G7" s="108">
        <v>2005</v>
      </c>
      <c r="H7" s="108">
        <v>2006</v>
      </c>
      <c r="I7" s="108">
        <v>2007</v>
      </c>
      <c r="J7" s="108">
        <v>2008</v>
      </c>
      <c r="K7" s="108">
        <v>2009</v>
      </c>
      <c r="L7" s="108">
        <v>2010</v>
      </c>
      <c r="M7" s="108">
        <v>2011</v>
      </c>
      <c r="N7" s="108">
        <v>2012</v>
      </c>
      <c r="O7" s="108">
        <v>2013</v>
      </c>
      <c r="P7" s="108">
        <v>2014</v>
      </c>
      <c r="Q7" s="108">
        <v>2015</v>
      </c>
      <c r="R7" s="108">
        <v>2016</v>
      </c>
      <c r="S7" s="108">
        <v>2017</v>
      </c>
      <c r="T7" s="108">
        <v>2018</v>
      </c>
      <c r="U7" s="108" t="s">
        <v>75</v>
      </c>
      <c r="V7" s="175"/>
      <c r="W7" s="167" t="s">
        <v>75</v>
      </c>
      <c r="X7" s="167">
        <v>2020</v>
      </c>
      <c r="Y7" s="167">
        <v>2021</v>
      </c>
      <c r="Z7" s="167">
        <v>2022</v>
      </c>
      <c r="AB7" s="201" t="s">
        <v>78</v>
      </c>
      <c r="AC7" s="201" t="s">
        <v>80</v>
      </c>
      <c r="AD7" s="201" t="s">
        <v>108</v>
      </c>
    </row>
    <row r="8" spans="28:30" ht="14.25" thickBot="1">
      <c r="AB8" s="221"/>
      <c r="AC8" s="221"/>
      <c r="AD8" s="221"/>
    </row>
    <row r="9" spans="1:30" s="38" customFormat="1" ht="37.5" customHeight="1" thickBot="1" thickTop="1">
      <c r="A9" s="8"/>
      <c r="B9" s="392" t="s">
        <v>6</v>
      </c>
      <c r="C9" s="85"/>
      <c r="D9" s="86" t="s">
        <v>16</v>
      </c>
      <c r="E9" s="87">
        <v>73364</v>
      </c>
      <c r="F9" s="87">
        <v>70639</v>
      </c>
      <c r="G9" s="87">
        <v>73129</v>
      </c>
      <c r="H9" s="87">
        <v>84932</v>
      </c>
      <c r="I9" s="87">
        <v>87907</v>
      </c>
      <c r="J9" s="87">
        <v>94758</v>
      </c>
      <c r="K9" s="87">
        <v>92015</v>
      </c>
      <c r="L9" s="87">
        <v>94070</v>
      </c>
      <c r="M9" s="87">
        <v>86056</v>
      </c>
      <c r="N9" s="87">
        <v>67810</v>
      </c>
      <c r="O9" s="87">
        <v>80011</v>
      </c>
      <c r="P9" s="87">
        <v>76819</v>
      </c>
      <c r="Q9" s="87">
        <v>65949</v>
      </c>
      <c r="R9" s="87">
        <v>65483</v>
      </c>
      <c r="S9" s="87">
        <v>64796</v>
      </c>
      <c r="T9" s="87">
        <v>67241</v>
      </c>
      <c r="U9" s="87">
        <v>62635</v>
      </c>
      <c r="V9" s="197"/>
      <c r="W9" s="87">
        <v>64663</v>
      </c>
      <c r="X9" s="87">
        <v>62134</v>
      </c>
      <c r="Y9" s="87">
        <v>66955</v>
      </c>
      <c r="Z9" s="87">
        <v>71647</v>
      </c>
      <c r="AB9" s="241">
        <f>X9/W9-1</f>
        <v>-0.0391104650263675</v>
      </c>
      <c r="AC9" s="241">
        <f>Y9/X9-1</f>
        <v>0.0775903692020472</v>
      </c>
      <c r="AD9" s="241">
        <f>Z9/Y9-1</f>
        <v>0.07007691733253685</v>
      </c>
    </row>
    <row r="10" spans="1:30" s="38" customFormat="1" ht="37.5" customHeight="1" thickBot="1">
      <c r="A10" s="8"/>
      <c r="B10" s="393"/>
      <c r="C10" s="78"/>
      <c r="D10" s="75" t="s">
        <v>17</v>
      </c>
      <c r="E10" s="76">
        <v>0</v>
      </c>
      <c r="F10" s="77">
        <v>9979</v>
      </c>
      <c r="G10" s="77">
        <v>13235</v>
      </c>
      <c r="H10" s="77">
        <v>15406</v>
      </c>
      <c r="I10" s="77">
        <v>15979</v>
      </c>
      <c r="J10" s="77">
        <v>15918</v>
      </c>
      <c r="K10" s="77">
        <v>3493</v>
      </c>
      <c r="L10" s="77">
        <v>5420</v>
      </c>
      <c r="M10" s="77">
        <v>5339</v>
      </c>
      <c r="N10" s="77">
        <v>10529</v>
      </c>
      <c r="O10" s="77">
        <v>16380</v>
      </c>
      <c r="P10" s="77">
        <v>17927</v>
      </c>
      <c r="Q10" s="77">
        <v>15047</v>
      </c>
      <c r="R10" s="77">
        <v>17537</v>
      </c>
      <c r="S10" s="77">
        <v>16902</v>
      </c>
      <c r="T10" s="77">
        <v>12111</v>
      </c>
      <c r="U10" s="77">
        <v>11259</v>
      </c>
      <c r="V10" s="197"/>
      <c r="W10" s="77">
        <v>11316</v>
      </c>
      <c r="X10" s="77">
        <v>10888</v>
      </c>
      <c r="Y10" s="77">
        <v>9914</v>
      </c>
      <c r="Z10" s="77">
        <v>9617</v>
      </c>
      <c r="AB10" s="242">
        <f aca="true" t="shared" si="0" ref="AB10:AB17">X10/W10-1</f>
        <v>-0.03782255213856489</v>
      </c>
      <c r="AC10" s="242">
        <f aca="true" t="shared" si="1" ref="AC10:AD17">Y10/X10-1</f>
        <v>-0.08945628214548129</v>
      </c>
      <c r="AD10" s="242">
        <f t="shared" si="1"/>
        <v>-0.02995763566673393</v>
      </c>
    </row>
    <row r="11" spans="1:30" s="38" customFormat="1" ht="37.5" customHeight="1" thickBot="1" thickTop="1">
      <c r="A11" s="8"/>
      <c r="B11" s="394"/>
      <c r="C11" s="82" t="s">
        <v>21</v>
      </c>
      <c r="D11" s="80"/>
      <c r="E11" s="81">
        <f>SUM(E9:E10)</f>
        <v>73364</v>
      </c>
      <c r="F11" s="81">
        <f aca="true" t="shared" si="2" ref="F11:N11">SUM(F9:F10)</f>
        <v>80618</v>
      </c>
      <c r="G11" s="81">
        <f t="shared" si="2"/>
        <v>86364</v>
      </c>
      <c r="H11" s="81">
        <f t="shared" si="2"/>
        <v>100338</v>
      </c>
      <c r="I11" s="81">
        <f t="shared" si="2"/>
        <v>103886</v>
      </c>
      <c r="J11" s="81">
        <f t="shared" si="2"/>
        <v>110676</v>
      </c>
      <c r="K11" s="81">
        <f t="shared" si="2"/>
        <v>95508</v>
      </c>
      <c r="L11" s="81">
        <f t="shared" si="2"/>
        <v>99490</v>
      </c>
      <c r="M11" s="81">
        <f t="shared" si="2"/>
        <v>91395</v>
      </c>
      <c r="N11" s="81">
        <f t="shared" si="2"/>
        <v>78339</v>
      </c>
      <c r="O11" s="81">
        <f aca="true" t="shared" si="3" ref="O11:T11">SUM(O9:O10)</f>
        <v>96391</v>
      </c>
      <c r="P11" s="81">
        <f t="shared" si="3"/>
        <v>94746</v>
      </c>
      <c r="Q11" s="81">
        <f t="shared" si="3"/>
        <v>80996</v>
      </c>
      <c r="R11" s="81">
        <f t="shared" si="3"/>
        <v>83020</v>
      </c>
      <c r="S11" s="81">
        <f t="shared" si="3"/>
        <v>81698</v>
      </c>
      <c r="T11" s="81">
        <f t="shared" si="3"/>
        <v>79352</v>
      </c>
      <c r="U11" s="81">
        <f>SUM(U9:U10)</f>
        <v>73894</v>
      </c>
      <c r="V11" s="198"/>
      <c r="W11" s="81">
        <v>75979</v>
      </c>
      <c r="X11" s="81">
        <v>73022</v>
      </c>
      <c r="Y11" s="81">
        <v>76869</v>
      </c>
      <c r="Z11" s="81">
        <v>81264</v>
      </c>
      <c r="AB11" s="243">
        <f t="shared" si="0"/>
        <v>-0.03891864857394811</v>
      </c>
      <c r="AC11" s="243">
        <f t="shared" si="1"/>
        <v>0.052682753142888394</v>
      </c>
      <c r="AD11" s="243">
        <f t="shared" si="1"/>
        <v>0.057175194161495524</v>
      </c>
    </row>
    <row r="12" spans="1:30" s="38" customFormat="1" ht="37.5" customHeight="1" thickBot="1" thickTop="1">
      <c r="A12" s="8"/>
      <c r="B12" s="395" t="s">
        <v>7</v>
      </c>
      <c r="C12" s="85"/>
      <c r="D12" s="86" t="s">
        <v>16</v>
      </c>
      <c r="E12" s="87">
        <v>149530</v>
      </c>
      <c r="F12" s="87">
        <v>158836</v>
      </c>
      <c r="G12" s="87">
        <v>160675</v>
      </c>
      <c r="H12" s="87">
        <v>181945</v>
      </c>
      <c r="I12" s="87">
        <v>195032</v>
      </c>
      <c r="J12" s="87">
        <v>206589</v>
      </c>
      <c r="K12" s="87">
        <v>206136</v>
      </c>
      <c r="L12" s="87">
        <v>206657</v>
      </c>
      <c r="M12" s="87">
        <v>186609</v>
      </c>
      <c r="N12" s="87">
        <v>157548</v>
      </c>
      <c r="O12" s="87">
        <v>178057</v>
      </c>
      <c r="P12" s="87">
        <v>166460</v>
      </c>
      <c r="Q12" s="87">
        <v>141711</v>
      </c>
      <c r="R12" s="87">
        <v>134391</v>
      </c>
      <c r="S12" s="87">
        <v>137918</v>
      </c>
      <c r="T12" s="87">
        <v>151239</v>
      </c>
      <c r="U12" s="87">
        <v>137177</v>
      </c>
      <c r="V12" s="197"/>
      <c r="W12" s="87">
        <v>138702</v>
      </c>
      <c r="X12" s="87">
        <v>125900</v>
      </c>
      <c r="Y12" s="87">
        <v>134291</v>
      </c>
      <c r="Z12" s="87">
        <v>140355</v>
      </c>
      <c r="AB12" s="241">
        <f t="shared" si="0"/>
        <v>-0.09229859699211262</v>
      </c>
      <c r="AC12" s="241">
        <f t="shared" si="1"/>
        <v>0.06664813343923748</v>
      </c>
      <c r="AD12" s="241">
        <f t="shared" si="1"/>
        <v>0.04515566940450211</v>
      </c>
    </row>
    <row r="13" spans="1:30" s="38" customFormat="1" ht="37.5" customHeight="1" thickBot="1">
      <c r="A13" s="8"/>
      <c r="B13" s="396"/>
      <c r="C13" s="78"/>
      <c r="D13" s="75" t="s">
        <v>17</v>
      </c>
      <c r="E13" s="76">
        <v>0</v>
      </c>
      <c r="F13" s="77">
        <v>4269</v>
      </c>
      <c r="G13" s="77">
        <v>6327</v>
      </c>
      <c r="H13" s="77">
        <v>8091</v>
      </c>
      <c r="I13" s="77">
        <v>8711</v>
      </c>
      <c r="J13" s="77">
        <v>9207</v>
      </c>
      <c r="K13" s="77">
        <v>2368</v>
      </c>
      <c r="L13" s="77">
        <v>3263</v>
      </c>
      <c r="M13" s="77">
        <v>3546</v>
      </c>
      <c r="N13" s="77">
        <v>7316</v>
      </c>
      <c r="O13" s="77">
        <v>11538</v>
      </c>
      <c r="P13" s="77">
        <v>13127</v>
      </c>
      <c r="Q13" s="77">
        <v>11541</v>
      </c>
      <c r="R13" s="77">
        <v>13443</v>
      </c>
      <c r="S13" s="77">
        <v>13769</v>
      </c>
      <c r="T13" s="77">
        <v>11010</v>
      </c>
      <c r="U13" s="77">
        <v>9635</v>
      </c>
      <c r="V13" s="197"/>
      <c r="W13" s="77">
        <v>9677</v>
      </c>
      <c r="X13" s="77">
        <v>9056</v>
      </c>
      <c r="Y13" s="77">
        <v>8016</v>
      </c>
      <c r="Z13" s="77">
        <v>7706</v>
      </c>
      <c r="AB13" s="242">
        <f t="shared" si="0"/>
        <v>-0.06417278082050226</v>
      </c>
      <c r="AC13" s="242">
        <f t="shared" si="1"/>
        <v>-0.11484098939929333</v>
      </c>
      <c r="AD13" s="242">
        <f t="shared" si="1"/>
        <v>-0.03867265469061876</v>
      </c>
    </row>
    <row r="14" spans="1:30" s="38" customFormat="1" ht="37.5" customHeight="1" thickBot="1" thickTop="1">
      <c r="A14" s="8"/>
      <c r="B14" s="397"/>
      <c r="C14" s="79" t="s">
        <v>21</v>
      </c>
      <c r="D14" s="80"/>
      <c r="E14" s="81">
        <f>SUM(E12:E13)</f>
        <v>149530</v>
      </c>
      <c r="F14" s="81">
        <f aca="true" t="shared" si="4" ref="F14:N14">SUM(F12:F13)</f>
        <v>163105</v>
      </c>
      <c r="G14" s="81">
        <f t="shared" si="4"/>
        <v>167002</v>
      </c>
      <c r="H14" s="81">
        <f t="shared" si="4"/>
        <v>190036</v>
      </c>
      <c r="I14" s="81">
        <f t="shared" si="4"/>
        <v>203743</v>
      </c>
      <c r="J14" s="81">
        <f t="shared" si="4"/>
        <v>215796</v>
      </c>
      <c r="K14" s="81">
        <f t="shared" si="4"/>
        <v>208504</v>
      </c>
      <c r="L14" s="81">
        <f t="shared" si="4"/>
        <v>209920</v>
      </c>
      <c r="M14" s="81">
        <f t="shared" si="4"/>
        <v>190155</v>
      </c>
      <c r="N14" s="81">
        <f t="shared" si="4"/>
        <v>164864</v>
      </c>
      <c r="O14" s="81">
        <f aca="true" t="shared" si="5" ref="O14:T14">SUM(O12:O13)</f>
        <v>189595</v>
      </c>
      <c r="P14" s="81">
        <f t="shared" si="5"/>
        <v>179587</v>
      </c>
      <c r="Q14" s="81">
        <f t="shared" si="5"/>
        <v>153252</v>
      </c>
      <c r="R14" s="81">
        <f t="shared" si="5"/>
        <v>147834</v>
      </c>
      <c r="S14" s="81">
        <f t="shared" si="5"/>
        <v>151687</v>
      </c>
      <c r="T14" s="81">
        <f t="shared" si="5"/>
        <v>162249</v>
      </c>
      <c r="U14" s="81">
        <f>SUM(U12:U13)</f>
        <v>146812</v>
      </c>
      <c r="V14" s="198"/>
      <c r="W14" s="81">
        <v>148379</v>
      </c>
      <c r="X14" s="81">
        <v>134956</v>
      </c>
      <c r="Y14" s="81">
        <v>142307</v>
      </c>
      <c r="Z14" s="81">
        <v>148061</v>
      </c>
      <c r="AB14" s="243">
        <f t="shared" si="0"/>
        <v>-0.0904642840294112</v>
      </c>
      <c r="AC14" s="243">
        <f t="shared" si="1"/>
        <v>0.05446960490826647</v>
      </c>
      <c r="AD14" s="243">
        <f t="shared" si="1"/>
        <v>0.040433710218049645</v>
      </c>
    </row>
    <row r="15" spans="1:30" s="38" customFormat="1" ht="37.5" customHeight="1" thickBot="1" thickTop="1">
      <c r="A15" s="8"/>
      <c r="B15" s="398" t="s">
        <v>8</v>
      </c>
      <c r="C15" s="90"/>
      <c r="D15" s="86" t="s">
        <v>16</v>
      </c>
      <c r="E15" s="88">
        <f aca="true" t="shared" si="6" ref="E15:N15">E9+E12</f>
        <v>222894</v>
      </c>
      <c r="F15" s="88">
        <f t="shared" si="6"/>
        <v>229475</v>
      </c>
      <c r="G15" s="88">
        <f t="shared" si="6"/>
        <v>233804</v>
      </c>
      <c r="H15" s="88">
        <f t="shared" si="6"/>
        <v>266877</v>
      </c>
      <c r="I15" s="88">
        <f t="shared" si="6"/>
        <v>282939</v>
      </c>
      <c r="J15" s="88">
        <f t="shared" si="6"/>
        <v>301347</v>
      </c>
      <c r="K15" s="88">
        <f t="shared" si="6"/>
        <v>298151</v>
      </c>
      <c r="L15" s="88">
        <f t="shared" si="6"/>
        <v>300727</v>
      </c>
      <c r="M15" s="88">
        <f t="shared" si="6"/>
        <v>272665</v>
      </c>
      <c r="N15" s="88">
        <f t="shared" si="6"/>
        <v>225358</v>
      </c>
      <c r="O15" s="88">
        <v>258068</v>
      </c>
      <c r="P15" s="88">
        <f aca="true" t="shared" si="7" ref="P15:R16">P9+P12</f>
        <v>243279</v>
      </c>
      <c r="Q15" s="88">
        <f t="shared" si="7"/>
        <v>207660</v>
      </c>
      <c r="R15" s="88">
        <f t="shared" si="7"/>
        <v>199874</v>
      </c>
      <c r="S15" s="88">
        <f aca="true" t="shared" si="8" ref="S15:U16">S9+S12</f>
        <v>202714</v>
      </c>
      <c r="T15" s="88">
        <f t="shared" si="8"/>
        <v>218480</v>
      </c>
      <c r="U15" s="88">
        <f t="shared" si="8"/>
        <v>199812</v>
      </c>
      <c r="V15" s="197"/>
      <c r="W15" s="88">
        <v>203365</v>
      </c>
      <c r="X15" s="88">
        <v>188034</v>
      </c>
      <c r="Y15" s="88">
        <v>201246</v>
      </c>
      <c r="Z15" s="88">
        <v>212002</v>
      </c>
      <c r="AB15" s="244">
        <f t="shared" si="0"/>
        <v>-0.07538662011653918</v>
      </c>
      <c r="AC15" s="244">
        <f t="shared" si="1"/>
        <v>0.07026388844570652</v>
      </c>
      <c r="AD15" s="244">
        <f t="shared" si="1"/>
        <v>0.053447025034037976</v>
      </c>
    </row>
    <row r="16" spans="1:30" s="38" customFormat="1" ht="37.5" customHeight="1" thickBot="1">
      <c r="A16" s="8"/>
      <c r="B16" s="399"/>
      <c r="C16" s="91"/>
      <c r="D16" s="75" t="s">
        <v>17</v>
      </c>
      <c r="E16" s="76">
        <f aca="true" t="shared" si="9" ref="E16:N16">E10+E13</f>
        <v>0</v>
      </c>
      <c r="F16" s="77">
        <f t="shared" si="9"/>
        <v>14248</v>
      </c>
      <c r="G16" s="77">
        <f t="shared" si="9"/>
        <v>19562</v>
      </c>
      <c r="H16" s="77">
        <f t="shared" si="9"/>
        <v>23497</v>
      </c>
      <c r="I16" s="77">
        <f t="shared" si="9"/>
        <v>24690</v>
      </c>
      <c r="J16" s="77">
        <f t="shared" si="9"/>
        <v>25125</v>
      </c>
      <c r="K16" s="77">
        <f t="shared" si="9"/>
        <v>5861</v>
      </c>
      <c r="L16" s="77">
        <f t="shared" si="9"/>
        <v>8683</v>
      </c>
      <c r="M16" s="77">
        <f t="shared" si="9"/>
        <v>8885</v>
      </c>
      <c r="N16" s="77">
        <f t="shared" si="9"/>
        <v>17845</v>
      </c>
      <c r="O16" s="77">
        <v>27918</v>
      </c>
      <c r="P16" s="77">
        <f t="shared" si="7"/>
        <v>31054</v>
      </c>
      <c r="Q16" s="77">
        <f t="shared" si="7"/>
        <v>26588</v>
      </c>
      <c r="R16" s="77">
        <f t="shared" si="7"/>
        <v>30980</v>
      </c>
      <c r="S16" s="77">
        <f t="shared" si="8"/>
        <v>30671</v>
      </c>
      <c r="T16" s="77">
        <f t="shared" si="8"/>
        <v>23121</v>
      </c>
      <c r="U16" s="77">
        <f t="shared" si="8"/>
        <v>20894</v>
      </c>
      <c r="V16" s="197"/>
      <c r="W16" s="77">
        <v>20993</v>
      </c>
      <c r="X16" s="77">
        <v>19944</v>
      </c>
      <c r="Y16" s="77">
        <v>17930</v>
      </c>
      <c r="Z16" s="77">
        <v>17323</v>
      </c>
      <c r="AB16" s="242">
        <f t="shared" si="0"/>
        <v>-0.049969037298147057</v>
      </c>
      <c r="AC16" s="242">
        <f t="shared" si="1"/>
        <v>-0.10098275170477333</v>
      </c>
      <c r="AD16" s="242">
        <f t="shared" si="1"/>
        <v>-0.033853876185164555</v>
      </c>
    </row>
    <row r="17" spans="1:30" s="38" customFormat="1" ht="37.5" customHeight="1" thickBot="1" thickTop="1">
      <c r="A17" s="8"/>
      <c r="B17" s="400"/>
      <c r="C17" s="89" t="s">
        <v>21</v>
      </c>
      <c r="D17" s="83"/>
      <c r="E17" s="84">
        <f>SUM(E15:E16)</f>
        <v>222894</v>
      </c>
      <c r="F17" s="84">
        <f aca="true" t="shared" si="10" ref="F17:N17">SUM(F15:F16)</f>
        <v>243723</v>
      </c>
      <c r="G17" s="84">
        <f t="shared" si="10"/>
        <v>253366</v>
      </c>
      <c r="H17" s="84">
        <f t="shared" si="10"/>
        <v>290374</v>
      </c>
      <c r="I17" s="84">
        <f t="shared" si="10"/>
        <v>307629</v>
      </c>
      <c r="J17" s="84">
        <f t="shared" si="10"/>
        <v>326472</v>
      </c>
      <c r="K17" s="84">
        <f t="shared" si="10"/>
        <v>304012</v>
      </c>
      <c r="L17" s="84">
        <f t="shared" si="10"/>
        <v>309410</v>
      </c>
      <c r="M17" s="84">
        <f t="shared" si="10"/>
        <v>281550</v>
      </c>
      <c r="N17" s="84">
        <f t="shared" si="10"/>
        <v>243203</v>
      </c>
      <c r="O17" s="84">
        <f aca="true" t="shared" si="11" ref="O17:T17">SUM(O15:O16)</f>
        <v>285986</v>
      </c>
      <c r="P17" s="84">
        <f t="shared" si="11"/>
        <v>274333</v>
      </c>
      <c r="Q17" s="84">
        <f t="shared" si="11"/>
        <v>234248</v>
      </c>
      <c r="R17" s="84">
        <f t="shared" si="11"/>
        <v>230854</v>
      </c>
      <c r="S17" s="84">
        <f t="shared" si="11"/>
        <v>233385</v>
      </c>
      <c r="T17" s="84">
        <f t="shared" si="11"/>
        <v>241601</v>
      </c>
      <c r="U17" s="84">
        <f>SUM(U15:U16)</f>
        <v>220706</v>
      </c>
      <c r="V17" s="198"/>
      <c r="W17" s="84">
        <v>224358</v>
      </c>
      <c r="X17" s="84">
        <v>207978</v>
      </c>
      <c r="Y17" s="84">
        <v>219176</v>
      </c>
      <c r="Z17" s="84">
        <v>229325</v>
      </c>
      <c r="AB17" s="245">
        <f t="shared" si="0"/>
        <v>-0.07300831706469124</v>
      </c>
      <c r="AC17" s="245">
        <f t="shared" si="1"/>
        <v>0.053842233313138976</v>
      </c>
      <c r="AD17" s="245">
        <f t="shared" si="1"/>
        <v>0.04630525239989769</v>
      </c>
    </row>
    <row r="18" spans="1:30" ht="14.25" thickTop="1">
      <c r="A18" s="8"/>
      <c r="B18" s="36"/>
      <c r="C18" s="153" t="s">
        <v>81</v>
      </c>
      <c r="AB18" s="204"/>
      <c r="AC18" s="204"/>
      <c r="AD18" s="204"/>
    </row>
    <row r="19" spans="1:28" ht="13.5">
      <c r="A19" s="8"/>
      <c r="B19" s="36"/>
      <c r="C19" s="153" t="s">
        <v>84</v>
      </c>
      <c r="AB19" s="183"/>
    </row>
    <row r="20" spans="1:28" ht="13.5">
      <c r="A20" s="8"/>
      <c r="B20" s="36"/>
      <c r="C20" s="153" t="str">
        <f>'Durée moyenne d''assurance'!C29</f>
        <v>Champ : Retraités de droit direct du régime général (hors outils de gestion de la Sécurité sociale pour les indépendants jusqu'à fin 2018).</v>
      </c>
      <c r="AB20" s="183"/>
    </row>
    <row r="21" spans="1:28" ht="13.5">
      <c r="A21" s="8"/>
      <c r="B21" s="36"/>
      <c r="C21" s="153" t="s">
        <v>83</v>
      </c>
      <c r="AB21" s="183"/>
    </row>
    <row r="22" spans="1:28" ht="30" customHeight="1" thickBot="1">
      <c r="A22" s="8"/>
      <c r="B22" s="36"/>
      <c r="C22" s="154" t="s">
        <v>48</v>
      </c>
      <c r="AB22" s="183"/>
    </row>
    <row r="23" spans="1:28" ht="124.5" customHeight="1">
      <c r="A23" s="8"/>
      <c r="B23" s="36"/>
      <c r="C23" s="365" t="s">
        <v>30</v>
      </c>
      <c r="D23" s="366"/>
      <c r="E23" s="354" t="s">
        <v>72</v>
      </c>
      <c r="F23" s="390"/>
      <c r="G23" s="390"/>
      <c r="H23" s="390"/>
      <c r="I23" s="390"/>
      <c r="J23" s="390"/>
      <c r="K23" s="390"/>
      <c r="L23" s="390"/>
      <c r="M23" s="391"/>
      <c r="AB23" s="183"/>
    </row>
    <row r="24" spans="1:28" ht="21.75" customHeight="1" thickBot="1">
      <c r="A24" s="28"/>
      <c r="B24" s="36"/>
      <c r="C24" s="352" t="s">
        <v>39</v>
      </c>
      <c r="D24" s="389"/>
      <c r="E24" s="357" t="s">
        <v>132</v>
      </c>
      <c r="F24" s="358"/>
      <c r="G24" s="358"/>
      <c r="H24" s="358"/>
      <c r="I24" s="358"/>
      <c r="J24" s="358"/>
      <c r="K24" s="358"/>
      <c r="L24" s="358"/>
      <c r="M24" s="359"/>
      <c r="AB24" s="183"/>
    </row>
    <row r="25" spans="1:28" ht="13.5">
      <c r="A25" s="8"/>
      <c r="B25" s="36"/>
      <c r="AB25" s="183"/>
    </row>
    <row r="26" spans="1:28" ht="13.5">
      <c r="A26" s="8"/>
      <c r="B26" s="36"/>
      <c r="AB26" s="183"/>
    </row>
    <row r="27" spans="1:28" ht="13.5">
      <c r="A27" s="8"/>
      <c r="B27" s="36"/>
      <c r="AB27" s="183"/>
    </row>
    <row r="28" spans="1:28" ht="13.5">
      <c r="A28" s="8"/>
      <c r="B28" s="36"/>
      <c r="F28" s="164"/>
      <c r="AB28" s="186"/>
    </row>
    <row r="29" spans="1:2" ht="13.5">
      <c r="A29" s="8"/>
      <c r="B29" s="36"/>
    </row>
    <row r="30" spans="1:2" ht="13.5">
      <c r="A30" s="8"/>
      <c r="B30" s="36"/>
    </row>
    <row r="31" spans="1:2" ht="13.5">
      <c r="A31" s="8"/>
      <c r="B31" s="36"/>
    </row>
    <row r="32" spans="1:2" ht="15" customHeight="1">
      <c r="A32" s="8"/>
      <c r="B32" s="37"/>
    </row>
    <row r="33" spans="1:2" ht="13.5">
      <c r="A33" s="8"/>
      <c r="B33" s="37"/>
    </row>
    <row r="34" spans="1:2" ht="13.5">
      <c r="A34" s="8"/>
      <c r="B34" s="37"/>
    </row>
    <row r="35" spans="1:2" ht="13.5">
      <c r="A35" s="8"/>
      <c r="B35" s="37"/>
    </row>
    <row r="36" spans="1:2" ht="13.5">
      <c r="A36" s="8"/>
      <c r="B36" s="37"/>
    </row>
    <row r="37" spans="1:2" ht="13.5">
      <c r="A37" s="8"/>
      <c r="B37" s="37"/>
    </row>
    <row r="38" spans="1:2" ht="13.5">
      <c r="A38" s="28"/>
      <c r="B38" s="37"/>
    </row>
    <row r="39" spans="1:2" ht="13.5">
      <c r="A39" s="8"/>
      <c r="B39" s="37"/>
    </row>
    <row r="40" spans="1:2" ht="13.5">
      <c r="A40" s="8"/>
      <c r="B40" s="37"/>
    </row>
    <row r="41" spans="1:2" ht="13.5">
      <c r="A41" s="8"/>
      <c r="B41" s="37"/>
    </row>
    <row r="42" spans="1:2" ht="13.5">
      <c r="A42" s="8"/>
      <c r="B42" s="37"/>
    </row>
    <row r="43" spans="1:2" ht="13.5">
      <c r="A43" s="8"/>
      <c r="B43" s="37"/>
    </row>
    <row r="44" spans="1:2" ht="13.5">
      <c r="A44" s="8"/>
      <c r="B44" s="37"/>
    </row>
    <row r="45" ht="13.5">
      <c r="B45" s="37"/>
    </row>
  </sheetData>
  <sheetProtection/>
  <mergeCells count="10">
    <mergeCell ref="B9:B11"/>
    <mergeCell ref="B12:B14"/>
    <mergeCell ref="B15:B17"/>
    <mergeCell ref="C23:D23"/>
    <mergeCell ref="W6:Z6"/>
    <mergeCell ref="AB6:AD6"/>
    <mergeCell ref="C24:D24"/>
    <mergeCell ref="E23:M23"/>
    <mergeCell ref="E24:M24"/>
    <mergeCell ref="C6:U6"/>
  </mergeCells>
  <hyperlinks>
    <hyperlink ref="E24" r:id="rId1" display="https://legislation.lassuranceretraite.fr/#/expose?file_leaf_ref=retraite_personnelle_minimum_contributif_minimum_contributif_depuis_2012_ex.aspx"/>
  </hyperlinks>
  <printOptions/>
  <pageMargins left="0.7086614173228347" right="0.7086614173228347" top="0.7480314960629921" bottom="0.7480314960629921" header="0.31496062992125984" footer="0.31496062992125984"/>
  <pageSetup horizontalDpi="600" verticalDpi="600" orientation="landscape" paperSize="9" scale="72" r:id="rId3"/>
  <colBreaks count="1" manualBreakCount="1">
    <brk id="12" max="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z008279</dc:creator>
  <cp:keywords/>
  <dc:description/>
  <cp:lastModifiedBy>ARABI Samya</cp:lastModifiedBy>
  <cp:lastPrinted>2021-02-26T15:50:50Z</cp:lastPrinted>
  <dcterms:created xsi:type="dcterms:W3CDTF">2013-10-18T09:43:43Z</dcterms:created>
  <dcterms:modified xsi:type="dcterms:W3CDTF">2024-02-28T16:21:04Z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