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SPR\PSN\Contenus Site Internet\1_Données statistiques_2_Pensions_7_Montant moyen de la retraite globale\2023\"/>
    </mc:Choice>
  </mc:AlternateContent>
  <xr:revisionPtr revIDLastSave="0" documentId="13_ncr:1_{8F3B0E60-6BCC-48D0-8B22-31B3E1428EC0}" xr6:coauthVersionLast="47" xr6:coauthVersionMax="47" xr10:uidLastSave="{00000000-0000-0000-0000-000000000000}"/>
  <bookViews>
    <workbookView xWindow="-120" yWindow="-120" windowWidth="29040" windowHeight="15840" xr2:uid="{391B5845-DC3B-4011-AF8E-AD5C7B0F3AC2}"/>
  </bookViews>
  <sheets>
    <sheet name="Mt global" sheetId="1" r:id="rId1"/>
    <sheet name="Mt global_évolution" sheetId="5" r:id="rId2"/>
    <sheet name="Montant global par tranche" sheetId="2" r:id="rId3"/>
    <sheet name="Mt global_carrière complète" sheetId="3" r:id="rId4"/>
  </sheets>
  <definedNames>
    <definedName name="_xlnm._FilterDatabase" localSheetId="2" hidden="1">'Montant global par tranche'!$A$2:$L$55</definedName>
    <definedName name="TitreDate" localSheetId="1">#REF!</definedName>
    <definedName name="TitreDate">#REF!</definedName>
    <definedName name="TitreRégion" localSheetId="1">#REF!</definedName>
    <definedName name="TitreRégion">#REF!</definedName>
    <definedName name="_xlnm.Print_Area" localSheetId="2">'Montant global par tranche'!$A$1:$L$55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F26" i="3"/>
  <c r="F25" i="3"/>
  <c r="F21" i="3"/>
  <c r="F20" i="3"/>
  <c r="F19" i="3"/>
  <c r="A19" i="3"/>
  <c r="A20" i="3" s="1"/>
  <c r="F18" i="3"/>
  <c r="A18" i="3"/>
  <c r="F17" i="3"/>
  <c r="F16" i="3"/>
  <c r="F15" i="3"/>
  <c r="F14" i="3"/>
  <c r="F13" i="3"/>
  <c r="F12" i="3"/>
  <c r="F11" i="3"/>
  <c r="F10" i="3"/>
  <c r="F9" i="3"/>
  <c r="F8" i="3"/>
  <c r="F7" i="3"/>
  <c r="F6" i="3"/>
  <c r="E54" i="2"/>
  <c r="E53" i="2"/>
  <c r="A52" i="2"/>
  <c r="A53" i="2" s="1"/>
  <c r="E51" i="2"/>
  <c r="G50" i="2"/>
  <c r="E50" i="2"/>
  <c r="E49" i="2"/>
  <c r="G47" i="2"/>
  <c r="E47" i="2"/>
  <c r="E46" i="2"/>
  <c r="E45" i="2"/>
  <c r="G43" i="2"/>
  <c r="E43" i="2"/>
  <c r="E42" i="2"/>
  <c r="E41" i="2"/>
  <c r="D40" i="2"/>
  <c r="G39" i="2"/>
  <c r="E39" i="2"/>
  <c r="C39" i="2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E38" i="2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E37" i="2"/>
  <c r="D36" i="2"/>
  <c r="A36" i="2"/>
  <c r="A37" i="2" s="1"/>
  <c r="G35" i="2"/>
  <c r="E35" i="2"/>
  <c r="C35" i="2"/>
  <c r="C36" i="2" s="1"/>
  <c r="C37" i="2" s="1"/>
  <c r="C38" i="2" s="1"/>
  <c r="E34" i="2"/>
  <c r="G32" i="2"/>
  <c r="D32" i="2"/>
  <c r="H30" i="2"/>
  <c r="H40" i="2" s="1"/>
  <c r="G30" i="2"/>
  <c r="G52" i="2" s="1"/>
  <c r="E30" i="2"/>
  <c r="E52" i="2" s="1"/>
  <c r="D30" i="2"/>
  <c r="K26" i="2"/>
  <c r="J26" i="2"/>
  <c r="I26" i="2"/>
  <c r="F26" i="2"/>
  <c r="L26" i="2" s="1"/>
  <c r="K25" i="2"/>
  <c r="J25" i="2"/>
  <c r="I25" i="2"/>
  <c r="F25" i="2"/>
  <c r="L25" i="2" s="1"/>
  <c r="A25" i="2"/>
  <c r="K24" i="2"/>
  <c r="J24" i="2"/>
  <c r="I24" i="2"/>
  <c r="F24" i="2"/>
  <c r="L24" i="2" s="1"/>
  <c r="A24" i="2"/>
  <c r="K23" i="2"/>
  <c r="J23" i="2"/>
  <c r="I23" i="2"/>
  <c r="F23" i="2"/>
  <c r="L23" i="2" s="1"/>
  <c r="K22" i="2"/>
  <c r="J22" i="2"/>
  <c r="I22" i="2"/>
  <c r="F22" i="2"/>
  <c r="K21" i="2"/>
  <c r="J21" i="2"/>
  <c r="I21" i="2"/>
  <c r="F21" i="2"/>
  <c r="L21" i="2" s="1"/>
  <c r="K20" i="2"/>
  <c r="J20" i="2"/>
  <c r="I20" i="2"/>
  <c r="F20" i="2"/>
  <c r="L20" i="2" s="1"/>
  <c r="K19" i="2"/>
  <c r="J19" i="2"/>
  <c r="I19" i="2"/>
  <c r="F19" i="2"/>
  <c r="L19" i="2" s="1"/>
  <c r="K18" i="2"/>
  <c r="J18" i="2"/>
  <c r="I18" i="2"/>
  <c r="F18" i="2"/>
  <c r="L18" i="2" s="1"/>
  <c r="K17" i="2"/>
  <c r="J17" i="2"/>
  <c r="I17" i="2"/>
  <c r="F17" i="2"/>
  <c r="L17" i="2" s="1"/>
  <c r="K16" i="2"/>
  <c r="J16" i="2"/>
  <c r="I16" i="2"/>
  <c r="F16" i="2"/>
  <c r="K15" i="2"/>
  <c r="J15" i="2"/>
  <c r="I15" i="2"/>
  <c r="F15" i="2"/>
  <c r="K14" i="2"/>
  <c r="J14" i="2"/>
  <c r="I14" i="2"/>
  <c r="F14" i="2"/>
  <c r="L14" i="2" s="1"/>
  <c r="K13" i="2"/>
  <c r="J13" i="2"/>
  <c r="I13" i="2"/>
  <c r="F13" i="2"/>
  <c r="L13" i="2" s="1"/>
  <c r="K12" i="2"/>
  <c r="J12" i="2"/>
  <c r="I12" i="2"/>
  <c r="F12" i="2"/>
  <c r="K11" i="2"/>
  <c r="J11" i="2"/>
  <c r="I11" i="2"/>
  <c r="F11" i="2"/>
  <c r="L11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K10" i="2"/>
  <c r="J10" i="2"/>
  <c r="I10" i="2"/>
  <c r="F10" i="2"/>
  <c r="L10" i="2" s="1"/>
  <c r="K9" i="2"/>
  <c r="J9" i="2"/>
  <c r="I9" i="2"/>
  <c r="F9" i="2"/>
  <c r="A9" i="2"/>
  <c r="A10" i="2" s="1"/>
  <c r="K8" i="2"/>
  <c r="J8" i="2"/>
  <c r="I8" i="2"/>
  <c r="F8" i="2"/>
  <c r="A8" i="2"/>
  <c r="K7" i="2"/>
  <c r="J7" i="2"/>
  <c r="I7" i="2"/>
  <c r="F7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K6" i="2"/>
  <c r="J6" i="2"/>
  <c r="I6" i="2"/>
  <c r="F6" i="2"/>
  <c r="E15" i="1"/>
  <c r="E14" i="1"/>
  <c r="E13" i="1"/>
  <c r="E12" i="1"/>
  <c r="E10" i="1"/>
  <c r="E9" i="1"/>
  <c r="E8" i="1"/>
  <c r="E7" i="1"/>
  <c r="E6" i="1"/>
  <c r="E4" i="1"/>
  <c r="D39" i="5"/>
  <c r="C39" i="5"/>
  <c r="B39" i="5"/>
  <c r="K35" i="2" l="1"/>
  <c r="I40" i="2"/>
  <c r="K42" i="2"/>
  <c r="K54" i="2"/>
  <c r="F43" i="2"/>
  <c r="K49" i="2"/>
  <c r="I27" i="2"/>
  <c r="I30" i="2" s="1"/>
  <c r="I34" i="2" s="1"/>
  <c r="H36" i="2"/>
  <c r="K34" i="2"/>
  <c r="I35" i="2"/>
  <c r="L9" i="2"/>
  <c r="I39" i="2"/>
  <c r="I42" i="2"/>
  <c r="I43" i="2"/>
  <c r="L16" i="2"/>
  <c r="I48" i="2"/>
  <c r="L22" i="2"/>
  <c r="K51" i="2"/>
  <c r="I53" i="2"/>
  <c r="D54" i="2"/>
  <c r="D49" i="2"/>
  <c r="D45" i="2"/>
  <c r="D41" i="2"/>
  <c r="D37" i="2"/>
  <c r="D34" i="2"/>
  <c r="D53" i="2"/>
  <c r="D51" i="2"/>
  <c r="D46" i="2"/>
  <c r="D42" i="2"/>
  <c r="D38" i="2"/>
  <c r="D50" i="2"/>
  <c r="D47" i="2"/>
  <c r="D43" i="2"/>
  <c r="D39" i="2"/>
  <c r="D35" i="2"/>
  <c r="D52" i="2"/>
  <c r="D48" i="2"/>
  <c r="D44" i="2"/>
  <c r="L8" i="2"/>
  <c r="I51" i="2"/>
  <c r="J27" i="2"/>
  <c r="J30" i="2" s="1"/>
  <c r="J41" i="2" s="1"/>
  <c r="L7" i="2"/>
  <c r="I36" i="2"/>
  <c r="K37" i="2"/>
  <c r="F39" i="2"/>
  <c r="L15" i="2"/>
  <c r="K44" i="2"/>
  <c r="I52" i="2"/>
  <c r="H54" i="2"/>
  <c r="H49" i="2"/>
  <c r="H45" i="2"/>
  <c r="H41" i="2"/>
  <c r="H37" i="2"/>
  <c r="H34" i="2"/>
  <c r="H53" i="2"/>
  <c r="H51" i="2"/>
  <c r="H46" i="2"/>
  <c r="H42" i="2"/>
  <c r="H38" i="2"/>
  <c r="H50" i="2"/>
  <c r="H47" i="2"/>
  <c r="H43" i="2"/>
  <c r="H39" i="2"/>
  <c r="H35" i="2"/>
  <c r="H52" i="2"/>
  <c r="H48" i="2"/>
  <c r="F27" i="2"/>
  <c r="F30" i="2" s="1"/>
  <c r="F34" i="2"/>
  <c r="L6" i="2"/>
  <c r="K38" i="2"/>
  <c r="J39" i="2"/>
  <c r="L12" i="2"/>
  <c r="I44" i="2"/>
  <c r="I50" i="2"/>
  <c r="H44" i="2"/>
  <c r="E36" i="2"/>
  <c r="G38" i="2"/>
  <c r="E40" i="2"/>
  <c r="F41" i="2"/>
  <c r="G42" i="2"/>
  <c r="E44" i="2"/>
  <c r="F45" i="2"/>
  <c r="G46" i="2"/>
  <c r="E48" i="2"/>
  <c r="F49" i="2"/>
  <c r="G51" i="2"/>
  <c r="G53" i="2"/>
  <c r="F54" i="2"/>
  <c r="K27" i="2"/>
  <c r="K30" i="2" s="1"/>
  <c r="G34" i="2"/>
  <c r="G37" i="2"/>
  <c r="F40" i="2"/>
  <c r="G41" i="2"/>
  <c r="F44" i="2"/>
  <c r="G45" i="2"/>
  <c r="F48" i="2"/>
  <c r="G49" i="2"/>
  <c r="F52" i="2"/>
  <c r="G54" i="2"/>
  <c r="G36" i="2"/>
  <c r="G40" i="2"/>
  <c r="G44" i="2"/>
  <c r="G48" i="2"/>
  <c r="L27" i="2" l="1"/>
  <c r="L30" i="2" s="1"/>
  <c r="J50" i="2"/>
  <c r="J45" i="2"/>
  <c r="J54" i="2"/>
  <c r="J43" i="2"/>
  <c r="J49" i="2"/>
  <c r="J47" i="2"/>
  <c r="K50" i="2"/>
  <c r="K47" i="2"/>
  <c r="K39" i="2"/>
  <c r="K43" i="2"/>
  <c r="K52" i="2"/>
  <c r="K46" i="2"/>
  <c r="K41" i="2"/>
  <c r="K36" i="2"/>
  <c r="K55" i="2" s="1"/>
  <c r="F53" i="2"/>
  <c r="F51" i="2"/>
  <c r="F38" i="2"/>
  <c r="F46" i="2"/>
  <c r="F42" i="2"/>
  <c r="K53" i="2"/>
  <c r="F47" i="2"/>
  <c r="L36" i="2"/>
  <c r="F50" i="2"/>
  <c r="K45" i="2"/>
  <c r="F37" i="2"/>
  <c r="I47" i="2"/>
  <c r="I38" i="2"/>
  <c r="K48" i="2"/>
  <c r="J53" i="2"/>
  <c r="J51" i="2"/>
  <c r="J42" i="2"/>
  <c r="J46" i="2"/>
  <c r="J38" i="2"/>
  <c r="J48" i="2"/>
  <c r="L43" i="2"/>
  <c r="J34" i="2"/>
  <c r="J37" i="2"/>
  <c r="L50" i="2"/>
  <c r="L37" i="2"/>
  <c r="L40" i="2"/>
  <c r="J35" i="2"/>
  <c r="J40" i="2"/>
  <c r="L35" i="2"/>
  <c r="J44" i="2"/>
  <c r="J52" i="2"/>
  <c r="L44" i="2"/>
  <c r="K40" i="2"/>
  <c r="J36" i="2"/>
  <c r="I54" i="2"/>
  <c r="I49" i="2"/>
  <c r="I37" i="2"/>
  <c r="I45" i="2"/>
  <c r="I41" i="2"/>
  <c r="I46" i="2"/>
  <c r="F35" i="2"/>
  <c r="F36" i="2"/>
  <c r="D55" i="2"/>
  <c r="H55" i="2"/>
  <c r="G55" i="2"/>
  <c r="E55" i="2"/>
  <c r="L39" i="2" l="1"/>
  <c r="L46" i="2"/>
  <c r="L49" i="2"/>
  <c r="L48" i="2"/>
  <c r="L45" i="2"/>
  <c r="L51" i="2"/>
  <c r="L47" i="2"/>
  <c r="L38" i="2"/>
  <c r="L55" i="2" s="1"/>
  <c r="L42" i="2"/>
  <c r="L52" i="2"/>
  <c r="L54" i="2"/>
  <c r="L53" i="2"/>
  <c r="L41" i="2"/>
  <c r="L34" i="2"/>
  <c r="J55" i="2"/>
  <c r="I55" i="2"/>
  <c r="F55" i="2"/>
</calcChain>
</file>

<file path=xl/sharedStrings.xml><?xml version="1.0" encoding="utf-8"?>
<sst xmlns="http://schemas.openxmlformats.org/spreadsheetml/2006/main" count="144" uniqueCount="59">
  <si>
    <t>Hommes</t>
  </si>
  <si>
    <t>Femmes</t>
  </si>
  <si>
    <t>Ensemble</t>
  </si>
  <si>
    <t>Écart femmes/
hommes</t>
  </si>
  <si>
    <t xml:space="preserve">Détail par type de pension : </t>
  </si>
  <si>
    <t>Pensions normales</t>
  </si>
  <si>
    <t>Pensions substituées à une pension d'invalidité</t>
  </si>
  <si>
    <t>Pensions pour inaptitude au travail et assimilés</t>
  </si>
  <si>
    <t>Retraités bénéficiaires d'un droit direct contributif servi seul</t>
  </si>
  <si>
    <t>Source : SNSP-TSTI.</t>
  </si>
  <si>
    <t>Champ : Retraités (de droit direct et/ou de droit dérivé) du régime général.</t>
  </si>
  <si>
    <t>Note : le montant global est le montant brut total dû par le régime général au retraité, en additionnant ses droits directs et dérivés et ses compléments de pension (dont le minimum vieillesse).</t>
  </si>
  <si>
    <t>(effectifs)</t>
  </si>
  <si>
    <t>Montant mensuel</t>
  </si>
  <si>
    <t>Bénéficiaires d'un droit direct (servi avec ou sans droit dérivé)</t>
  </si>
  <si>
    <t>Bénéficiaires d'un droit dérivé servi seul</t>
  </si>
  <si>
    <t>Total</t>
  </si>
  <si>
    <t>Moins de 100 €</t>
  </si>
  <si>
    <t>à</t>
  </si>
  <si>
    <t xml:space="preserve">à </t>
  </si>
  <si>
    <t xml:space="preserve">et </t>
  </si>
  <si>
    <t>plus</t>
  </si>
  <si>
    <t>sous-total</t>
  </si>
  <si>
    <t>Montant moyen</t>
  </si>
  <si>
    <t>Non ventilables</t>
  </si>
  <si>
    <t>TOTAL</t>
  </si>
  <si>
    <t>(Proportions)</t>
  </si>
  <si>
    <t>Montant mensuel en euros</t>
  </si>
  <si>
    <t>Évolution du montant global mensuel moyen servi au 31 décembre pour les retraités de droits directs ayant une carrière complète au régime général(1) (euros courants)</t>
  </si>
  <si>
    <r>
      <t>Évolution du montant global mensuel moyen servi au 31 décembre pour les retraités de droits directs ayant une carrière complète au régime général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(euros courants)</t>
    </r>
  </si>
  <si>
    <t>Au 31
décembre :</t>
  </si>
  <si>
    <t xml:space="preserve">Hommes </t>
  </si>
  <si>
    <t xml:space="preserve">Écart du montant femmes/hommes </t>
  </si>
  <si>
    <r>
      <t>2019</t>
    </r>
    <r>
      <rPr>
        <vertAlign val="superscript"/>
        <sz val="9"/>
        <rFont val="Arial"/>
        <family val="2"/>
      </rPr>
      <t>(2)</t>
    </r>
  </si>
  <si>
    <r>
      <t>2021</t>
    </r>
    <r>
      <rPr>
        <vertAlign val="superscript"/>
        <sz val="9"/>
        <rFont val="Arial"/>
        <family val="2"/>
      </rPr>
      <t>(3)</t>
    </r>
  </si>
  <si>
    <t>ND</t>
  </si>
  <si>
    <t>Sources : SNSP et SNSP TSTI.</t>
  </si>
  <si>
    <t>Champ : Retraités de droit direct ayant une carrière complète au régime général.</t>
  </si>
  <si>
    <t>(1) Pensions de droit direct attribuées à taux plein et sans prorata de durée d'assurance au régime général.</t>
  </si>
  <si>
    <t>(2) Retraités du régime général - champ : salariés.</t>
  </si>
  <si>
    <t>(3) Rupture de série à la suite de l'intégration du régime des travailleurs indépendants au régime général.</t>
  </si>
  <si>
    <t>Champ : salariés et indépendants – Données non disponibles en 2019 et 2020.</t>
  </si>
  <si>
    <t>Note : le montant global est le montant brut total dû par le régime général au retraité, en additionnant ses droits directs et dérivés et ses compléments de pension (dont le minimum vieillesse).</t>
  </si>
  <si>
    <t>Champ : Retraités (de droit direct et/ou de droit dérivé) du régime général (hors outils de gestion de la Sécurité sociale pour les indépendants jusqu'à fin 2018) au 31/12 de chaque année.</t>
  </si>
  <si>
    <t>* Rupture de série à la suite de l'intégration du régime des travailleurs indépendants au régime général.</t>
  </si>
  <si>
    <t>2019*</t>
  </si>
  <si>
    <t>Évolution du montant global mensuel moyen servi au 31 décembre (euros courants)</t>
  </si>
  <si>
    <t>Bénéficiaire d'un droit dérivé servi avec un droit direct</t>
  </si>
  <si>
    <t>Ensemble des retraités</t>
  </si>
  <si>
    <t>Source : SNSP et SNSP-TSTI.</t>
  </si>
  <si>
    <t>Evol 2023/2003</t>
  </si>
  <si>
    <t>Retraités bénéficiaires d'un droit direct contributif</t>
  </si>
  <si>
    <t>Bénéficiaires d'un droit direct servi seul ou avec un droit dérivé</t>
  </si>
  <si>
    <t>Retraités ayant une carrière complète au Régime général</t>
  </si>
  <si>
    <t>Retraités bénéficiaires d'un droit dérivé contributif</t>
  </si>
  <si>
    <t>Bénéficiaires d'un droit dérivé (servi seul ou avec un droit direct)</t>
  </si>
  <si>
    <t xml:space="preserve">Montant global mensuel moyen servi au 31 décembre 2023,
selon les droits des retraités				</t>
  </si>
  <si>
    <t xml:space="preserve">Répartition des montants globaux mensuels servis au 31 décembre 2023, par tranches de montant 											</t>
  </si>
  <si>
    <t xml:space="preserve">Répartition des montants globaux mensuels servis au 31 décembre 2023, par tranches de montant 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</si>
</sst>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0&quot;  &quot;"/>
    <numFmt numFmtId="166" formatCode="_-* #,##0\ [$€-40C]_-;\-* #,##0\ [$€-40C]_-;_-* &quot;-&quot;??\ [$€-40C]_-;_-@_-"/>
    <numFmt numFmtId="167" formatCode="#,##0.00&quot; €&quot;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00567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595959"/>
      <name val="Arial"/>
      <family val="2"/>
    </font>
    <font>
      <sz val="8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color theme="0"/>
      <name val="Arial"/>
      <family val="2"/>
    </font>
    <font>
      <vertAlign val="superscript"/>
      <sz val="9"/>
      <name val="Arial"/>
      <family val="2"/>
    </font>
    <font>
      <b/>
      <sz val="9"/>
      <color theme="0"/>
      <name val="Arial"/>
      <family val="2"/>
    </font>
    <font>
      <i/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5670"/>
      <name val="Arial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9D08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20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4" xfId="0" applyBorder="1"/>
    <xf numFmtId="0" fontId="2" fillId="0" borderId="5" xfId="0" applyFont="1" applyBorder="1"/>
    <xf numFmtId="0" fontId="5" fillId="0" borderId="5" xfId="0" applyFont="1" applyBorder="1"/>
    <xf numFmtId="0" fontId="2" fillId="4" borderId="4" xfId="0" applyFont="1" applyFill="1" applyBorder="1" applyAlignment="1">
      <alignment vertical="center" wrapText="1"/>
    </xf>
    <xf numFmtId="164" fontId="0" fillId="2" borderId="0" xfId="0" applyNumberFormat="1" applyFill="1"/>
    <xf numFmtId="0" fontId="2" fillId="4" borderId="4" xfId="0" applyFont="1" applyFill="1" applyBorder="1" applyAlignment="1">
      <alignment wrapText="1"/>
    </xf>
    <xf numFmtId="164" fontId="2" fillId="0" borderId="4" xfId="0" applyNumberFormat="1" applyFont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6" fillId="0" borderId="5" xfId="0" applyNumberFormat="1" applyFont="1" applyBorder="1"/>
    <xf numFmtId="0" fontId="0" fillId="4" borderId="4" xfId="0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164" fontId="0" fillId="0" borderId="4" xfId="0" applyNumberFormat="1" applyBorder="1"/>
    <xf numFmtId="164" fontId="0" fillId="0" borderId="0" xfId="0" applyNumberFormat="1"/>
    <xf numFmtId="9" fontId="6" fillId="0" borderId="5" xfId="1" applyFont="1" applyBorder="1"/>
    <xf numFmtId="0" fontId="2" fillId="7" borderId="4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center"/>
    </xf>
    <xf numFmtId="0" fontId="9" fillId="0" borderId="0" xfId="3" applyFont="1"/>
    <xf numFmtId="0" fontId="9" fillId="0" borderId="0" xfId="3" applyFont="1" applyAlignment="1">
      <alignment horizontal="right"/>
    </xf>
    <xf numFmtId="0" fontId="10" fillId="3" borderId="11" xfId="3" applyFont="1" applyFill="1" applyBorder="1" applyAlignment="1">
      <alignment horizontal="centerContinuous" vertical="center" wrapText="1"/>
    </xf>
    <xf numFmtId="0" fontId="10" fillId="3" borderId="11" xfId="3" applyFont="1" applyFill="1" applyBorder="1" applyAlignment="1">
      <alignment horizontal="centerContinuous" vertical="center"/>
    </xf>
    <xf numFmtId="0" fontId="10" fillId="3" borderId="10" xfId="3" applyFont="1" applyFill="1" applyBorder="1" applyAlignment="1">
      <alignment horizontal="centerContinuous" vertical="center"/>
    </xf>
    <xf numFmtId="0" fontId="10" fillId="3" borderId="12" xfId="3" applyFont="1" applyFill="1" applyBorder="1" applyAlignment="1">
      <alignment horizontal="centerContinuous" vertical="center"/>
    </xf>
    <xf numFmtId="0" fontId="10" fillId="7" borderId="10" xfId="3" applyFont="1" applyFill="1" applyBorder="1" applyAlignment="1">
      <alignment horizontal="center" vertical="center" wrapText="1"/>
    </xf>
    <xf numFmtId="0" fontId="10" fillId="7" borderId="13" xfId="3" applyFont="1" applyFill="1" applyBorder="1" applyAlignment="1">
      <alignment horizontal="centerContinuous" vertical="center" wrapText="1"/>
    </xf>
    <xf numFmtId="0" fontId="10" fillId="7" borderId="13" xfId="3" applyFont="1" applyFill="1" applyBorder="1" applyAlignment="1">
      <alignment horizontal="center" vertical="center"/>
    </xf>
    <xf numFmtId="0" fontId="10" fillId="7" borderId="12" xfId="3" applyFont="1" applyFill="1" applyBorder="1" applyAlignment="1">
      <alignment horizontal="center" vertical="center" wrapText="1"/>
    </xf>
    <xf numFmtId="0" fontId="10" fillId="7" borderId="14" xfId="3" applyFont="1" applyFill="1" applyBorder="1" applyAlignment="1">
      <alignment horizontal="center" vertical="center"/>
    </xf>
    <xf numFmtId="3" fontId="9" fillId="6" borderId="14" xfId="3" applyNumberFormat="1" applyFont="1" applyFill="1" applyBorder="1" applyProtection="1">
      <protection locked="0"/>
    </xf>
    <xf numFmtId="3" fontId="9" fillId="6" borderId="5" xfId="3" applyNumberFormat="1" applyFont="1" applyFill="1" applyBorder="1" applyProtection="1">
      <protection locked="0"/>
    </xf>
    <xf numFmtId="3" fontId="9" fillId="6" borderId="1" xfId="3" applyNumberFormat="1" applyFont="1" applyFill="1" applyBorder="1" applyProtection="1">
      <protection locked="0"/>
    </xf>
    <xf numFmtId="3" fontId="9" fillId="6" borderId="0" xfId="3" applyNumberFormat="1" applyFont="1" applyFill="1"/>
    <xf numFmtId="3" fontId="9" fillId="6" borderId="4" xfId="3" applyNumberFormat="1" applyFont="1" applyFill="1" applyBorder="1"/>
    <xf numFmtId="3" fontId="9" fillId="6" borderId="14" xfId="3" applyNumberFormat="1" applyFont="1" applyFill="1" applyBorder="1"/>
    <xf numFmtId="166" fontId="9" fillId="7" borderId="4" xfId="3" applyNumberFormat="1" applyFont="1" applyFill="1" applyBorder="1" applyAlignment="1">
      <alignment vertical="center"/>
    </xf>
    <xf numFmtId="0" fontId="9" fillId="7" borderId="0" xfId="3" applyFont="1" applyFill="1" applyAlignment="1">
      <alignment horizontal="center"/>
    </xf>
    <xf numFmtId="166" fontId="9" fillId="7" borderId="0" xfId="3" applyNumberFormat="1" applyFont="1" applyFill="1" applyAlignment="1">
      <alignment horizontal="right" vertical="center"/>
    </xf>
    <xf numFmtId="3" fontId="9" fillId="0" borderId="4" xfId="3" applyNumberFormat="1" applyFont="1" applyBorder="1" applyProtection="1">
      <protection locked="0"/>
    </xf>
    <xf numFmtId="3" fontId="9" fillId="0" borderId="15" xfId="3" applyNumberFormat="1" applyFont="1" applyBorder="1" applyProtection="1">
      <protection locked="0"/>
    </xf>
    <xf numFmtId="3" fontId="9" fillId="0" borderId="5" xfId="3" applyNumberFormat="1" applyFont="1" applyBorder="1" applyProtection="1">
      <protection locked="0"/>
    </xf>
    <xf numFmtId="3" fontId="9" fillId="0" borderId="0" xfId="3" applyNumberFormat="1" applyFont="1"/>
    <xf numFmtId="3" fontId="9" fillId="0" borderId="4" xfId="3" applyNumberFormat="1" applyFont="1" applyBorder="1"/>
    <xf numFmtId="3" fontId="9" fillId="0" borderId="15" xfId="3" applyNumberFormat="1" applyFont="1" applyBorder="1"/>
    <xf numFmtId="3" fontId="9" fillId="6" borderId="4" xfId="3" applyNumberFormat="1" applyFont="1" applyFill="1" applyBorder="1" applyProtection="1">
      <protection locked="0"/>
    </xf>
    <xf numFmtId="3" fontId="9" fillId="6" borderId="15" xfId="3" applyNumberFormat="1" applyFont="1" applyFill="1" applyBorder="1" applyProtection="1">
      <protection locked="0"/>
    </xf>
    <xf numFmtId="3" fontId="9" fillId="6" borderId="15" xfId="3" applyNumberFormat="1" applyFont="1" applyFill="1" applyBorder="1"/>
    <xf numFmtId="1" fontId="9" fillId="7" borderId="0" xfId="3" applyNumberFormat="1" applyFont="1" applyFill="1" applyAlignment="1">
      <alignment horizontal="left" vertical="center"/>
    </xf>
    <xf numFmtId="0" fontId="9" fillId="7" borderId="4" xfId="3" applyFont="1" applyFill="1" applyBorder="1" applyAlignment="1">
      <alignment vertical="center"/>
    </xf>
    <xf numFmtId="0" fontId="9" fillId="7" borderId="0" xfId="3" applyFont="1" applyFill="1" applyAlignment="1">
      <alignment horizontal="center" vertical="center"/>
    </xf>
    <xf numFmtId="0" fontId="9" fillId="7" borderId="0" xfId="3" applyFont="1" applyFill="1" applyAlignment="1">
      <alignment vertical="center"/>
    </xf>
    <xf numFmtId="0" fontId="10" fillId="7" borderId="0" xfId="3" applyFont="1" applyFill="1" applyAlignment="1">
      <alignment horizontal="center" vertical="center"/>
    </xf>
    <xf numFmtId="167" fontId="10" fillId="0" borderId="4" xfId="3" applyNumberFormat="1" applyFont="1" applyBorder="1" applyAlignment="1">
      <alignment horizontal="right" vertical="center"/>
    </xf>
    <xf numFmtId="167" fontId="10" fillId="0" borderId="15" xfId="3" applyNumberFormat="1" applyFont="1" applyBorder="1" applyAlignment="1">
      <alignment horizontal="right" vertical="center"/>
    </xf>
    <xf numFmtId="3" fontId="9" fillId="0" borderId="7" xfId="3" applyNumberFormat="1" applyFont="1" applyBorder="1" applyAlignment="1">
      <alignment vertical="center"/>
    </xf>
    <xf numFmtId="3" fontId="9" fillId="0" borderId="6" xfId="3" applyNumberFormat="1" applyFont="1" applyBorder="1" applyAlignment="1">
      <alignment vertical="center"/>
    </xf>
    <xf numFmtId="3" fontId="9" fillId="0" borderId="0" xfId="3" applyNumberFormat="1" applyFont="1" applyAlignment="1">
      <alignment vertical="center"/>
    </xf>
    <xf numFmtId="3" fontId="9" fillId="0" borderId="6" xfId="3" applyNumberFormat="1" applyFont="1" applyBorder="1"/>
    <xf numFmtId="0" fontId="10" fillId="7" borderId="10" xfId="3" applyFont="1" applyFill="1" applyBorder="1" applyAlignment="1">
      <alignment vertical="center"/>
    </xf>
    <xf numFmtId="0" fontId="10" fillId="7" borderId="11" xfId="3" applyFont="1" applyFill="1" applyBorder="1" applyAlignment="1">
      <alignment horizontal="center" vertical="center"/>
    </xf>
    <xf numFmtId="0" fontId="10" fillId="7" borderId="11" xfId="3" applyFont="1" applyFill="1" applyBorder="1" applyAlignment="1">
      <alignment vertical="center"/>
    </xf>
    <xf numFmtId="3" fontId="10" fillId="6" borderId="10" xfId="3" applyNumberFormat="1" applyFont="1" applyFill="1" applyBorder="1" applyAlignment="1">
      <alignment horizontal="right" vertical="center"/>
    </xf>
    <xf numFmtId="3" fontId="10" fillId="6" borderId="13" xfId="3" applyNumberFormat="1" applyFont="1" applyFill="1" applyBorder="1" applyAlignment="1">
      <alignment horizontal="right" vertical="center"/>
    </xf>
    <xf numFmtId="3" fontId="0" fillId="0" borderId="0" xfId="0" applyNumberFormat="1"/>
    <xf numFmtId="0" fontId="10" fillId="3" borderId="10" xfId="3" applyFont="1" applyFill="1" applyBorder="1" applyAlignment="1">
      <alignment horizontal="centerContinuous" vertical="center" wrapText="1"/>
    </xf>
    <xf numFmtId="10" fontId="0" fillId="0" borderId="0" xfId="1" applyNumberFormat="1" applyFont="1"/>
    <xf numFmtId="10" fontId="9" fillId="6" borderId="4" xfId="1" applyNumberFormat="1" applyFont="1" applyFill="1" applyBorder="1" applyAlignment="1"/>
    <xf numFmtId="10" fontId="9" fillId="6" borderId="15" xfId="1" applyNumberFormat="1" applyFont="1" applyFill="1" applyBorder="1" applyAlignment="1"/>
    <xf numFmtId="10" fontId="9" fillId="0" borderId="4" xfId="1" applyNumberFormat="1" applyFont="1" applyFill="1" applyBorder="1" applyAlignment="1"/>
    <xf numFmtId="10" fontId="9" fillId="0" borderId="15" xfId="1" applyNumberFormat="1" applyFont="1" applyFill="1" applyBorder="1" applyAlignment="1"/>
    <xf numFmtId="168" fontId="0" fillId="0" borderId="0" xfId="1" applyNumberFormat="1" applyFont="1"/>
    <xf numFmtId="10" fontId="0" fillId="0" borderId="0" xfId="0" applyNumberFormat="1"/>
    <xf numFmtId="0" fontId="9" fillId="7" borderId="10" xfId="3" applyFont="1" applyFill="1" applyBorder="1" applyAlignment="1">
      <alignment vertical="center"/>
    </xf>
    <xf numFmtId="0" fontId="9" fillId="7" borderId="11" xfId="3" applyFont="1" applyFill="1" applyBorder="1" applyAlignment="1">
      <alignment vertical="center"/>
    </xf>
    <xf numFmtId="10" fontId="9" fillId="0" borderId="13" xfId="1" applyNumberFormat="1" applyFont="1" applyFill="1" applyBorder="1" applyAlignment="1"/>
    <xf numFmtId="0" fontId="9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5" fillId="3" borderId="14" xfId="0" applyFont="1" applyFill="1" applyBorder="1" applyAlignment="1">
      <alignment vertical="center" wrapText="1"/>
    </xf>
    <xf numFmtId="1" fontId="8" fillId="3" borderId="15" xfId="0" applyNumberFormat="1" applyFont="1" applyFill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right" vertical="center"/>
    </xf>
    <xf numFmtId="168" fontId="8" fillId="2" borderId="15" xfId="1" applyNumberFormat="1" applyFont="1" applyFill="1" applyBorder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166" fontId="8" fillId="5" borderId="15" xfId="0" applyNumberFormat="1" applyFont="1" applyFill="1" applyBorder="1" applyAlignment="1">
      <alignment horizontal="right" vertical="center"/>
    </xf>
    <xf numFmtId="168" fontId="8" fillId="6" borderId="15" xfId="1" applyNumberFormat="1" applyFont="1" applyFill="1" applyBorder="1" applyAlignment="1">
      <alignment horizontal="right" vertical="center"/>
    </xf>
    <xf numFmtId="166" fontId="8" fillId="6" borderId="15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166" fontId="19" fillId="0" borderId="0" xfId="0" applyNumberFormat="1" applyFont="1" applyAlignment="1">
      <alignment horizontal="right" vertical="center"/>
    </xf>
    <xf numFmtId="166" fontId="9" fillId="2" borderId="0" xfId="0" applyNumberFormat="1" applyFont="1" applyFill="1" applyAlignment="1">
      <alignment vertical="center"/>
    </xf>
    <xf numFmtId="168" fontId="9" fillId="2" borderId="0" xfId="1" applyNumberFormat="1" applyFont="1" applyFill="1" applyAlignment="1">
      <alignment vertical="center"/>
    </xf>
    <xf numFmtId="166" fontId="8" fillId="7" borderId="15" xfId="0" applyNumberFormat="1" applyFont="1" applyFill="1" applyBorder="1" applyAlignment="1">
      <alignment horizontal="right" vertical="center"/>
    </xf>
    <xf numFmtId="9" fontId="12" fillId="0" borderId="0" xfId="1" applyFont="1" applyFill="1" applyBorder="1" applyAlignment="1">
      <alignment vertical="center"/>
    </xf>
    <xf numFmtId="166" fontId="15" fillId="6" borderId="6" xfId="0" applyNumberFormat="1" applyFont="1" applyFill="1" applyBorder="1" applyAlignment="1">
      <alignment horizontal="right" vertical="center"/>
    </xf>
    <xf numFmtId="166" fontId="12" fillId="0" borderId="0" xfId="0" applyNumberFormat="1" applyFont="1" applyAlignment="1">
      <alignment vertical="center"/>
    </xf>
    <xf numFmtId="166" fontId="8" fillId="6" borderId="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4" applyFont="1" applyFill="1"/>
    <xf numFmtId="0" fontId="4" fillId="2" borderId="0" xfId="4" applyFont="1" applyFill="1"/>
    <xf numFmtId="0" fontId="15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9" fillId="3" borderId="14" xfId="4" applyFont="1" applyFill="1" applyBorder="1" applyAlignment="1">
      <alignment horizontal="center" vertical="center"/>
    </xf>
    <xf numFmtId="164" fontId="9" fillId="6" borderId="14" xfId="4" applyNumberFormat="1" applyFont="1" applyFill="1" applyBorder="1" applyAlignment="1">
      <alignment horizontal="center" vertical="center"/>
    </xf>
    <xf numFmtId="0" fontId="9" fillId="3" borderId="15" xfId="4" applyFont="1" applyFill="1" applyBorder="1" applyAlignment="1">
      <alignment horizontal="center" vertical="center"/>
    </xf>
    <xf numFmtId="164" fontId="9" fillId="2" borderId="15" xfId="4" applyNumberFormat="1" applyFont="1" applyFill="1" applyBorder="1" applyAlignment="1">
      <alignment horizontal="center" vertical="center"/>
    </xf>
    <xf numFmtId="164" fontId="9" fillId="6" borderId="15" xfId="4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164" fontId="9" fillId="2" borderId="5" xfId="4" applyNumberFormat="1" applyFont="1" applyFill="1" applyBorder="1" applyAlignment="1">
      <alignment horizontal="center" vertical="center"/>
    </xf>
    <xf numFmtId="164" fontId="9" fillId="6" borderId="5" xfId="4" applyNumberFormat="1" applyFont="1" applyFill="1" applyBorder="1" applyAlignment="1">
      <alignment horizontal="center" vertical="center"/>
    </xf>
    <xf numFmtId="164" fontId="9" fillId="2" borderId="6" xfId="4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0" borderId="0" xfId="0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9" fontId="6" fillId="4" borderId="5" xfId="1" applyFont="1" applyFill="1" applyBorder="1" applyAlignment="1">
      <alignment horizontal="right" vertical="center"/>
    </xf>
    <xf numFmtId="164" fontId="0" fillId="4" borderId="4" xfId="0" applyNumberFormat="1" applyFill="1" applyBorder="1"/>
    <xf numFmtId="164" fontId="0" fillId="4" borderId="0" xfId="0" applyNumberFormat="1" applyFill="1"/>
    <xf numFmtId="164" fontId="2" fillId="4" borderId="5" xfId="0" applyNumberFormat="1" applyFont="1" applyFill="1" applyBorder="1"/>
    <xf numFmtId="9" fontId="6" fillId="4" borderId="5" xfId="1" applyFont="1" applyFill="1" applyBorder="1"/>
    <xf numFmtId="9" fontId="6" fillId="4" borderId="9" xfId="1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vertical="center"/>
    </xf>
    <xf numFmtId="164" fontId="2" fillId="4" borderId="0" xfId="0" applyNumberFormat="1" applyFont="1" applyFill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9" fontId="6" fillId="4" borderId="5" xfId="1" applyFont="1" applyFill="1" applyBorder="1" applyAlignment="1">
      <alignment vertical="center"/>
    </xf>
    <xf numFmtId="9" fontId="6" fillId="0" borderId="5" xfId="1" applyFont="1" applyFill="1" applyBorder="1"/>
    <xf numFmtId="0" fontId="0" fillId="7" borderId="7" xfId="0" applyFill="1" applyBorder="1" applyAlignment="1">
      <alignment horizontal="right"/>
    </xf>
    <xf numFmtId="164" fontId="0" fillId="4" borderId="7" xfId="0" applyNumberFormat="1" applyFill="1" applyBorder="1"/>
    <xf numFmtId="164" fontId="0" fillId="4" borderId="8" xfId="0" applyNumberFormat="1" applyFill="1" applyBorder="1"/>
    <xf numFmtId="164" fontId="2" fillId="4" borderId="9" xfId="0" applyNumberFormat="1" applyFont="1" applyFill="1" applyBorder="1"/>
    <xf numFmtId="9" fontId="6" fillId="4" borderId="9" xfId="1" applyFont="1" applyFill="1" applyBorder="1"/>
    <xf numFmtId="0" fontId="2" fillId="8" borderId="7" xfId="0" applyFont="1" applyFill="1" applyBorder="1" applyAlignment="1">
      <alignment horizontal="center" vertical="center"/>
    </xf>
    <xf numFmtId="164" fontId="2" fillId="8" borderId="7" xfId="0" applyNumberFormat="1" applyFont="1" applyFill="1" applyBorder="1" applyAlignment="1">
      <alignment vertical="center"/>
    </xf>
    <xf numFmtId="164" fontId="2" fillId="8" borderId="8" xfId="0" applyNumberFormat="1" applyFont="1" applyFill="1" applyBorder="1" applyAlignment="1">
      <alignment vertical="center"/>
    </xf>
    <xf numFmtId="164" fontId="2" fillId="8" borderId="9" xfId="0" applyNumberFormat="1" applyFont="1" applyFill="1" applyBorder="1" applyAlignment="1">
      <alignment vertical="center"/>
    </xf>
    <xf numFmtId="9" fontId="6" fillId="8" borderId="9" xfId="1" applyFont="1" applyFill="1" applyBorder="1" applyAlignment="1">
      <alignment vertical="center"/>
    </xf>
    <xf numFmtId="0" fontId="10" fillId="3" borderId="13" xfId="4" applyFont="1" applyFill="1" applyBorder="1" applyAlignment="1">
      <alignment horizontal="center" vertical="center"/>
    </xf>
    <xf numFmtId="9" fontId="10" fillId="6" borderId="6" xfId="4" applyNumberFormat="1" applyFont="1" applyFill="1" applyBorder="1" applyAlignment="1">
      <alignment horizontal="center" vertical="center"/>
    </xf>
    <xf numFmtId="9" fontId="9" fillId="2" borderId="0" xfId="1" applyFont="1" applyFill="1" applyAlignment="1">
      <alignment vertical="center"/>
    </xf>
    <xf numFmtId="164" fontId="22" fillId="4" borderId="7" xfId="0" applyNumberFormat="1" applyFont="1" applyFill="1" applyBorder="1" applyAlignment="1">
      <alignment vertical="center"/>
    </xf>
    <xf numFmtId="164" fontId="22" fillId="4" borderId="8" xfId="0" applyNumberFormat="1" applyFont="1" applyFill="1" applyBorder="1" applyAlignment="1">
      <alignment vertical="center"/>
    </xf>
    <xf numFmtId="164" fontId="22" fillId="4" borderId="9" xfId="0" applyNumberFormat="1" applyFont="1" applyFill="1" applyBorder="1" applyAlignment="1">
      <alignment vertical="center"/>
    </xf>
    <xf numFmtId="164" fontId="21" fillId="0" borderId="4" xfId="0" applyNumberFormat="1" applyFont="1" applyBorder="1"/>
    <xf numFmtId="164" fontId="21" fillId="0" borderId="0" xfId="0" applyNumberFormat="1" applyFont="1"/>
    <xf numFmtId="164" fontId="24" fillId="0" borderId="5" xfId="0" applyNumberFormat="1" applyFont="1" applyBorder="1"/>
    <xf numFmtId="0" fontId="2" fillId="7" borderId="4" xfId="0" applyFont="1" applyFill="1" applyBorder="1" applyAlignment="1">
      <alignment horizontal="left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9" fontId="6" fillId="0" borderId="5" xfId="1" applyFont="1" applyFill="1" applyBorder="1" applyAlignment="1">
      <alignment horizontal="right" vertical="center"/>
    </xf>
    <xf numFmtId="9" fontId="8" fillId="2" borderId="15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1" fontId="15" fillId="3" borderId="7" xfId="0" applyNumberFormat="1" applyFont="1" applyFill="1" applyBorder="1" applyAlignment="1">
      <alignment horizontal="center" vertical="center"/>
    </xf>
    <xf numFmtId="166" fontId="15" fillId="6" borderId="8" xfId="0" applyNumberFormat="1" applyFont="1" applyFill="1" applyBorder="1" applyAlignment="1">
      <alignment horizontal="right" vertical="center"/>
    </xf>
    <xf numFmtId="168" fontId="8" fillId="6" borderId="6" xfId="1" applyNumberFormat="1" applyFont="1" applyFill="1" applyBorder="1" applyAlignment="1">
      <alignment horizontal="right" vertical="center"/>
    </xf>
    <xf numFmtId="168" fontId="0" fillId="2" borderId="0" xfId="1" applyNumberFormat="1" applyFont="1" applyFill="1"/>
    <xf numFmtId="9" fontId="0" fillId="2" borderId="0" xfId="1" applyFont="1" applyFill="1" applyAlignment="1">
      <alignment vertical="center"/>
    </xf>
    <xf numFmtId="9" fontId="9" fillId="2" borderId="0" xfId="1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23" fillId="2" borderId="0" xfId="4" applyFont="1" applyFill="1" applyAlignment="1">
      <alignment horizontal="center" wrapText="1"/>
    </xf>
    <xf numFmtId="0" fontId="23" fillId="2" borderId="0" xfId="4" applyFont="1" applyFill="1" applyAlignment="1">
      <alignment horizontal="center"/>
    </xf>
    <xf numFmtId="0" fontId="10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 vertical="center"/>
    </xf>
    <xf numFmtId="0" fontId="23" fillId="2" borderId="0" xfId="4" applyFont="1" applyFill="1" applyAlignment="1">
      <alignment horizontal="center" vertical="center"/>
    </xf>
    <xf numFmtId="0" fontId="10" fillId="3" borderId="14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2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9" fillId="0" borderId="8" xfId="3" applyFont="1" applyBorder="1" applyAlignment="1">
      <alignment horizontal="left"/>
    </xf>
    <xf numFmtId="0" fontId="10" fillId="7" borderId="1" xfId="3" applyFont="1" applyFill="1" applyBorder="1" applyAlignment="1">
      <alignment horizontal="center" vertical="center" wrapText="1"/>
    </xf>
    <xf numFmtId="0" fontId="10" fillId="7" borderId="2" xfId="3" applyFont="1" applyFill="1" applyBorder="1" applyAlignment="1">
      <alignment horizontal="center" vertical="center" wrapText="1"/>
    </xf>
    <xf numFmtId="0" fontId="10" fillId="7" borderId="3" xfId="3" applyFont="1" applyFill="1" applyBorder="1" applyAlignment="1">
      <alignment horizontal="center" vertical="center" wrapText="1"/>
    </xf>
    <xf numFmtId="0" fontId="10" fillId="7" borderId="7" xfId="3" applyFont="1" applyFill="1" applyBorder="1" applyAlignment="1">
      <alignment horizontal="center" vertical="center" wrapText="1"/>
    </xf>
    <xf numFmtId="0" fontId="10" fillId="7" borderId="8" xfId="3" applyFont="1" applyFill="1" applyBorder="1" applyAlignment="1">
      <alignment horizontal="center" vertical="center" wrapText="1"/>
    </xf>
    <xf numFmtId="0" fontId="10" fillId="7" borderId="9" xfId="3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0" fillId="3" borderId="1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readingOrder="1"/>
    </xf>
    <xf numFmtId="165" fontId="9" fillId="7" borderId="1" xfId="3" applyNumberFormat="1" applyFont="1" applyFill="1" applyBorder="1" applyAlignment="1">
      <alignment horizontal="center"/>
    </xf>
    <xf numFmtId="165" fontId="9" fillId="7" borderId="2" xfId="3" applyNumberFormat="1" applyFont="1" applyFill="1" applyBorder="1" applyAlignment="1">
      <alignment horizontal="center"/>
    </xf>
    <xf numFmtId="165" fontId="9" fillId="7" borderId="3" xfId="3" applyNumberFormat="1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11" xfId="3" applyFont="1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">
    <cellStyle name="Normal" xfId="0" builtinId="0"/>
    <cellStyle name="Normal_Feuil1" xfId="3" xr:uid="{E2B6A877-77C6-4FE5-8C46-26E38F628838}"/>
    <cellStyle name="Normal_Série montant global stock" xfId="4" xr:uid="{E9FC4A68-338F-445E-8614-CB997461CCF9}"/>
    <cellStyle name="Normal_Texte RM 5 et 6" xfId="2" xr:uid="{44D13B19-8D1D-4F88-99EF-C17947101D64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1893631665631E-2"/>
          <c:y val="4.1104696818472189E-2"/>
          <c:w val="0.84962151663391128"/>
          <c:h val="0.72808555279141751"/>
        </c:manualLayout>
      </c:layout>
      <c:lineChart>
        <c:grouping val="standard"/>
        <c:varyColors val="0"/>
        <c:ser>
          <c:idx val="0"/>
          <c:order val="0"/>
          <c:tx>
            <c:v>Hommes</c:v>
          </c:tx>
          <c:spPr>
            <a:ln w="28575" cap="rnd">
              <a:solidFill>
                <a:srgbClr val="095AA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892910094274902E-2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2A-4B12-B27F-1AF1A09D5910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2A-4B12-B27F-1AF1A09D5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'Mt global_évolution'!$A$16:$A$38</c:f>
              <c:strCach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2019*</c:v>
                </c:pt>
                <c:pt idx="18">
                  <c:v>2019*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'Mt global_évolution'!$B$16:$B$38</c:f>
              <c:numCache>
                <c:formatCode>#\ ##0\ "€"</c:formatCode>
                <c:ptCount val="23"/>
                <c:pt idx="0">
                  <c:v>594.92999999999995</c:v>
                </c:pt>
                <c:pt idx="1">
                  <c:v>609.96</c:v>
                </c:pt>
                <c:pt idx="2">
                  <c:v>625.13</c:v>
                </c:pt>
                <c:pt idx="3">
                  <c:v>639.32000000000005</c:v>
                </c:pt>
                <c:pt idx="4">
                  <c:v>654.64</c:v>
                </c:pt>
                <c:pt idx="5">
                  <c:v>671.1</c:v>
                </c:pt>
                <c:pt idx="6">
                  <c:v>680.74</c:v>
                </c:pt>
                <c:pt idx="7">
                  <c:v>690.12</c:v>
                </c:pt>
                <c:pt idx="8">
                  <c:v>706.35</c:v>
                </c:pt>
                <c:pt idx="9">
                  <c:v>724.54</c:v>
                </c:pt>
                <c:pt idx="10">
                  <c:v>736.73</c:v>
                </c:pt>
                <c:pt idx="11">
                  <c:v>741.23</c:v>
                </c:pt>
                <c:pt idx="12">
                  <c:v>746.05</c:v>
                </c:pt>
                <c:pt idx="13">
                  <c:v>749.74</c:v>
                </c:pt>
                <c:pt idx="14">
                  <c:v>762.79</c:v>
                </c:pt>
                <c:pt idx="15">
                  <c:v>769.12</c:v>
                </c:pt>
                <c:pt idx="16">
                  <c:v>777.4</c:v>
                </c:pt>
                <c:pt idx="18">
                  <c:v>832.3</c:v>
                </c:pt>
                <c:pt idx="19">
                  <c:v>847.96</c:v>
                </c:pt>
                <c:pt idx="20">
                  <c:v>857.69988771264798</c:v>
                </c:pt>
                <c:pt idx="21">
                  <c:v>908</c:v>
                </c:pt>
                <c:pt idx="22">
                  <c:v>921.77988600157698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A-4B12-B27F-1AF1A09D5910}"/>
            </c:ext>
          </c:extLst>
        </c:ser>
        <c:ser>
          <c:idx val="1"/>
          <c:order val="1"/>
          <c:tx>
            <c:v>Femmes</c:v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01305204262255E-2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2A-4B12-B27F-1AF1A09D5910}"/>
                </c:ext>
              </c:extLst>
            </c:dLbl>
            <c:dLbl>
              <c:idx val="22"/>
              <c:layout>
                <c:manualLayout>
                  <c:x val="-1.15774250785624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2A-4B12-B27F-1AF1A09D5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'Mt global_évolution'!$A$16:$A$38</c:f>
              <c:strCach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2019*</c:v>
                </c:pt>
                <c:pt idx="18">
                  <c:v>2019*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'Mt global_évolution'!$C$16:$C$38</c:f>
              <c:numCache>
                <c:formatCode>#\ ##0\ "€"</c:formatCode>
                <c:ptCount val="23"/>
                <c:pt idx="0">
                  <c:v>453.85</c:v>
                </c:pt>
                <c:pt idx="1">
                  <c:v>464.92</c:v>
                </c:pt>
                <c:pt idx="2">
                  <c:v>477.36</c:v>
                </c:pt>
                <c:pt idx="3">
                  <c:v>490.43</c:v>
                </c:pt>
                <c:pt idx="4">
                  <c:v>504.62</c:v>
                </c:pt>
                <c:pt idx="5">
                  <c:v>519.85</c:v>
                </c:pt>
                <c:pt idx="6">
                  <c:v>530.82000000000005</c:v>
                </c:pt>
                <c:pt idx="7">
                  <c:v>541.78</c:v>
                </c:pt>
                <c:pt idx="8">
                  <c:v>557.45000000000005</c:v>
                </c:pt>
                <c:pt idx="9">
                  <c:v>573.27</c:v>
                </c:pt>
                <c:pt idx="10">
                  <c:v>585.27</c:v>
                </c:pt>
                <c:pt idx="11">
                  <c:v>590.73</c:v>
                </c:pt>
                <c:pt idx="12">
                  <c:v>596.27</c:v>
                </c:pt>
                <c:pt idx="13">
                  <c:v>601.66</c:v>
                </c:pt>
                <c:pt idx="14">
                  <c:v>613.69000000000005</c:v>
                </c:pt>
                <c:pt idx="15">
                  <c:v>619.92999999999995</c:v>
                </c:pt>
                <c:pt idx="16">
                  <c:v>627.95000000000005</c:v>
                </c:pt>
                <c:pt idx="18">
                  <c:v>649.16999999999996</c:v>
                </c:pt>
                <c:pt idx="19">
                  <c:v>664.32</c:v>
                </c:pt>
                <c:pt idx="20">
                  <c:v>673.87677113500695</c:v>
                </c:pt>
                <c:pt idx="21">
                  <c:v>715</c:v>
                </c:pt>
                <c:pt idx="22">
                  <c:v>729.458233218175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2A-4B12-B27F-1AF1A09D5910}"/>
            </c:ext>
          </c:extLst>
        </c:ser>
        <c:ser>
          <c:idx val="2"/>
          <c:order val="2"/>
          <c:tx>
            <c:v>Ensemble</c:v>
          </c:tx>
          <c:spPr>
            <a:ln w="28575" cap="rnd">
              <a:solidFill>
                <a:srgbClr val="08567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571640377099524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2A-4B12-B27F-1AF1A09D5910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2A-4B12-B27F-1AF1A09D5910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'Mt global_évolution'!$A$16:$A$38</c:f>
              <c:strCach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2019*</c:v>
                </c:pt>
                <c:pt idx="18">
                  <c:v>2019*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'Mt global_évolution'!$D$16:$D$38</c:f>
              <c:numCache>
                <c:formatCode>#\ ##0\ "€"</c:formatCode>
                <c:ptCount val="23"/>
                <c:pt idx="0">
                  <c:v>516.73</c:v>
                </c:pt>
                <c:pt idx="1">
                  <c:v>530.12</c:v>
                </c:pt>
                <c:pt idx="2">
                  <c:v>544.00470668387004</c:v>
                </c:pt>
                <c:pt idx="3">
                  <c:v>557.79</c:v>
                </c:pt>
                <c:pt idx="4">
                  <c:v>572.62</c:v>
                </c:pt>
                <c:pt idx="5">
                  <c:v>588.54</c:v>
                </c:pt>
                <c:pt idx="6">
                  <c:v>598.63</c:v>
                </c:pt>
                <c:pt idx="7">
                  <c:v>608.71</c:v>
                </c:pt>
                <c:pt idx="8">
                  <c:v>624.36</c:v>
                </c:pt>
                <c:pt idx="9">
                  <c:v>641.04</c:v>
                </c:pt>
                <c:pt idx="10">
                  <c:v>653.04</c:v>
                </c:pt>
                <c:pt idx="11">
                  <c:v>658</c:v>
                </c:pt>
                <c:pt idx="12">
                  <c:v>663.13</c:v>
                </c:pt>
                <c:pt idx="13">
                  <c:v>667.71</c:v>
                </c:pt>
                <c:pt idx="14">
                  <c:v>680.12</c:v>
                </c:pt>
                <c:pt idx="15">
                  <c:v>686.16</c:v>
                </c:pt>
                <c:pt idx="16">
                  <c:v>694.05</c:v>
                </c:pt>
                <c:pt idx="18">
                  <c:v>730.5</c:v>
                </c:pt>
                <c:pt idx="19">
                  <c:v>745.73</c:v>
                </c:pt>
                <c:pt idx="20">
                  <c:v>755.11717016790499</c:v>
                </c:pt>
                <c:pt idx="21">
                  <c:v>800</c:v>
                </c:pt>
                <c:pt idx="22">
                  <c:v>814.24273818562006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2A-4B12-B27F-1AF1A09D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65168"/>
        <c:axId val="356356312"/>
      </c:lineChart>
      <c:catAx>
        <c:axId val="35636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6356312"/>
        <c:crosses val="autoZero"/>
        <c:auto val="1"/>
        <c:lblAlgn val="ctr"/>
        <c:lblOffset val="100"/>
        <c:noMultiLvlLbl val="0"/>
      </c:catAx>
      <c:valAx>
        <c:axId val="35635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636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68519108521841E-2"/>
          <c:y val="0.1695764904550896"/>
          <c:w val="0.93207579688377107"/>
          <c:h val="0.56130960350542447"/>
        </c:manualLayout>
      </c:layout>
      <c:barChart>
        <c:barDir val="col"/>
        <c:grouping val="clustered"/>
        <c:varyColors val="0"/>
        <c:ser>
          <c:idx val="0"/>
          <c:order val="0"/>
          <c:tx>
            <c:v>Hommes</c:v>
          </c:tx>
          <c:spPr>
            <a:solidFill>
              <a:srgbClr val="095AA6"/>
            </a:solidFill>
            <a:ln>
              <a:noFill/>
            </a:ln>
            <a:effectLst/>
          </c:spPr>
          <c:invertIfNegative val="0"/>
          <c:cat>
            <c:strLit>
              <c:ptCount val="18"/>
              <c:pt idx="0">
                <c:v>Moins de 100 €</c:v>
              </c:pt>
              <c:pt idx="1">
                <c:v>100€ à 199€</c:v>
              </c:pt>
              <c:pt idx="2">
                <c:v>200€ à 299€</c:v>
              </c:pt>
              <c:pt idx="3">
                <c:v>300€ à 399€</c:v>
              </c:pt>
              <c:pt idx="4">
                <c:v>400€ à 499€</c:v>
              </c:pt>
              <c:pt idx="5">
                <c:v>500€ à 599€</c:v>
              </c:pt>
              <c:pt idx="6">
                <c:v>600€ à 699€</c:v>
              </c:pt>
              <c:pt idx="7">
                <c:v>700€ à 799€</c:v>
              </c:pt>
              <c:pt idx="8">
                <c:v>800€ à 899€</c:v>
              </c:pt>
              <c:pt idx="9">
                <c:v>900€ à 999€</c:v>
              </c:pt>
              <c:pt idx="10">
                <c:v>1000€ à 1099€</c:v>
              </c:pt>
              <c:pt idx="11">
                <c:v>1100€ à 1199€</c:v>
              </c:pt>
              <c:pt idx="12">
                <c:v>1200€ à 1299€</c:v>
              </c:pt>
              <c:pt idx="13">
                <c:v>1300€ à 1399€</c:v>
              </c:pt>
              <c:pt idx="14">
                <c:v>1400€ à 1499€</c:v>
              </c:pt>
              <c:pt idx="15">
                <c:v>1500€ à 1599€</c:v>
              </c:pt>
              <c:pt idx="16">
                <c:v>1600€ à 1699€</c:v>
              </c:pt>
              <c:pt idx="17">
                <c:v>1700€ à 1799€</c:v>
              </c:pt>
            </c:strLit>
          </c:cat>
          <c:val>
            <c:numRef>
              <c:f>'Montant global par tranche'!$F$34:$F$51</c:f>
              <c:numCache>
                <c:formatCode>0.00%</c:formatCode>
                <c:ptCount val="18"/>
                <c:pt idx="0">
                  <c:v>0.11554396947668409</c:v>
                </c:pt>
                <c:pt idx="1">
                  <c:v>5.9989339326789196E-2</c:v>
                </c:pt>
                <c:pt idx="2">
                  <c:v>3.7197093657762047E-2</c:v>
                </c:pt>
                <c:pt idx="3">
                  <c:v>3.0408202055451562E-2</c:v>
                </c:pt>
                <c:pt idx="4">
                  <c:v>2.2338780370202586E-2</c:v>
                </c:pt>
                <c:pt idx="5">
                  <c:v>2.1988828304563297E-2</c:v>
                </c:pt>
                <c:pt idx="6">
                  <c:v>2.9994595300439724E-2</c:v>
                </c:pt>
                <c:pt idx="7">
                  <c:v>4.1579897492153968E-2</c:v>
                </c:pt>
                <c:pt idx="8">
                  <c:v>5.3156276129283267E-2</c:v>
                </c:pt>
                <c:pt idx="9">
                  <c:v>6.3027809662960316E-2</c:v>
                </c:pt>
                <c:pt idx="10">
                  <c:v>6.5084688994788351E-2</c:v>
                </c:pt>
                <c:pt idx="11">
                  <c:v>7.5884123479389123E-2</c:v>
                </c:pt>
                <c:pt idx="12">
                  <c:v>9.0469375996649504E-2</c:v>
                </c:pt>
                <c:pt idx="13">
                  <c:v>9.564563255955208E-2</c:v>
                </c:pt>
                <c:pt idx="14">
                  <c:v>7.5222888084645265E-2</c:v>
                </c:pt>
                <c:pt idx="15">
                  <c:v>5.4903954294743221E-2</c:v>
                </c:pt>
                <c:pt idx="16">
                  <c:v>3.5260682312830673E-2</c:v>
                </c:pt>
                <c:pt idx="17">
                  <c:v>1.5713784720435445E-2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7-45DC-990E-D390F93F1D80}"/>
            </c:ext>
          </c:extLst>
        </c:ser>
        <c:ser>
          <c:idx val="1"/>
          <c:order val="1"/>
          <c:tx>
            <c:v>Femmes</c:v>
          </c:tx>
          <c:spPr>
            <a:solidFill>
              <a:srgbClr val="991E66"/>
            </a:solidFill>
            <a:ln>
              <a:noFill/>
            </a:ln>
            <a:effectLst/>
          </c:spPr>
          <c:invertIfNegative val="0"/>
          <c:cat>
            <c:strLit>
              <c:ptCount val="18"/>
              <c:pt idx="0">
                <c:v>Moins de 100 €</c:v>
              </c:pt>
              <c:pt idx="1">
                <c:v>100€ à 199€</c:v>
              </c:pt>
              <c:pt idx="2">
                <c:v>200€ à 299€</c:v>
              </c:pt>
              <c:pt idx="3">
                <c:v>300€ à 399€</c:v>
              </c:pt>
              <c:pt idx="4">
                <c:v>400€ à 499€</c:v>
              </c:pt>
              <c:pt idx="5">
                <c:v>500€ à 599€</c:v>
              </c:pt>
              <c:pt idx="6">
                <c:v>600€ à 699€</c:v>
              </c:pt>
              <c:pt idx="7">
                <c:v>700€ à 799€</c:v>
              </c:pt>
              <c:pt idx="8">
                <c:v>800€ à 899€</c:v>
              </c:pt>
              <c:pt idx="9">
                <c:v>900€ à 999€</c:v>
              </c:pt>
              <c:pt idx="10">
                <c:v>1000€ à 1099€</c:v>
              </c:pt>
              <c:pt idx="11">
                <c:v>1100€ à 1199€</c:v>
              </c:pt>
              <c:pt idx="12">
                <c:v>1200€ à 1299€</c:v>
              </c:pt>
              <c:pt idx="13">
                <c:v>1300€ à 1399€</c:v>
              </c:pt>
              <c:pt idx="14">
                <c:v>1400€ à 1499€</c:v>
              </c:pt>
              <c:pt idx="15">
                <c:v>1500€ à 1599€</c:v>
              </c:pt>
              <c:pt idx="16">
                <c:v>1600€ à 1699€</c:v>
              </c:pt>
              <c:pt idx="17">
                <c:v>1700€ à 1799€</c:v>
              </c:pt>
            </c:strLit>
          </c:cat>
          <c:val>
            <c:numRef>
              <c:f>'Montant global par tranche'!$I$34:$I$51</c:f>
              <c:numCache>
                <c:formatCode>0.00%</c:formatCode>
                <c:ptCount val="18"/>
                <c:pt idx="0">
                  <c:v>8.7599659528003748E-2</c:v>
                </c:pt>
                <c:pt idx="1">
                  <c:v>7.6704110065464293E-2</c:v>
                </c:pt>
                <c:pt idx="2">
                  <c:v>7.0695663461325373E-2</c:v>
                </c:pt>
                <c:pt idx="3">
                  <c:v>7.0642428068607058E-2</c:v>
                </c:pt>
                <c:pt idx="4">
                  <c:v>5.0259018327632417E-2</c:v>
                </c:pt>
                <c:pt idx="5">
                  <c:v>4.771685243747157E-2</c:v>
                </c:pt>
                <c:pt idx="6">
                  <c:v>5.7811174062028146E-2</c:v>
                </c:pt>
                <c:pt idx="7">
                  <c:v>8.807666740813172E-2</c:v>
                </c:pt>
                <c:pt idx="8">
                  <c:v>8.6507278650109917E-2</c:v>
                </c:pt>
                <c:pt idx="9">
                  <c:v>7.4652671308620938E-2</c:v>
                </c:pt>
                <c:pt idx="10">
                  <c:v>5.6391993537645457E-2</c:v>
                </c:pt>
                <c:pt idx="11">
                  <c:v>5.3474131175525415E-2</c:v>
                </c:pt>
                <c:pt idx="12">
                  <c:v>5.2214656829297663E-2</c:v>
                </c:pt>
                <c:pt idx="13">
                  <c:v>4.7608388256272366E-2</c:v>
                </c:pt>
                <c:pt idx="14">
                  <c:v>3.4483284262574312E-2</c:v>
                </c:pt>
                <c:pt idx="15">
                  <c:v>2.1798955249554976E-2</c:v>
                </c:pt>
                <c:pt idx="16">
                  <c:v>1.1986405978967798E-2</c:v>
                </c:pt>
                <c:pt idx="17">
                  <c:v>5.0799932130737215E-3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7-45DC-990E-D390F93F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0402496"/>
        <c:axId val="1"/>
      </c:barChart>
      <c:lineChart>
        <c:grouping val="standard"/>
        <c:varyColors val="0"/>
        <c:ser>
          <c:idx val="2"/>
          <c:order val="2"/>
          <c:tx>
            <c:v>Hommes et Femmes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'Montant global par tranche'!$L$34:$L$51</c:f>
              <c:numCache>
                <c:formatCode>0.00%</c:formatCode>
                <c:ptCount val="18"/>
                <c:pt idx="0">
                  <c:v>9.9918836549241372E-2</c:v>
                </c:pt>
                <c:pt idx="1">
                  <c:v>6.9335446463561129E-2</c:v>
                </c:pt>
                <c:pt idx="2">
                  <c:v>5.5927905297811643E-2</c:v>
                </c:pt>
                <c:pt idx="3">
                  <c:v>5.2905273224604428E-2</c:v>
                </c:pt>
                <c:pt idx="4">
                  <c:v>3.7950453381697898E-2</c:v>
                </c:pt>
                <c:pt idx="5">
                  <c:v>3.637471930618133E-2</c:v>
                </c:pt>
                <c:pt idx="6">
                  <c:v>4.5548307005424032E-2</c:v>
                </c:pt>
                <c:pt idx="7">
                  <c:v>6.7578686224748205E-2</c:v>
                </c:pt>
                <c:pt idx="8">
                  <c:v>7.1804575142872001E-2</c:v>
                </c:pt>
                <c:pt idx="9">
                  <c:v>6.9527881012374892E-2</c:v>
                </c:pt>
                <c:pt idx="10">
                  <c:v>6.0224145926626116E-2</c:v>
                </c:pt>
                <c:pt idx="11">
                  <c:v>6.3353518526398506E-2</c:v>
                </c:pt>
                <c:pt idx="12">
                  <c:v>6.9079151182023485E-2</c:v>
                </c:pt>
                <c:pt idx="13">
                  <c:v>6.8785483603101216E-2</c:v>
                </c:pt>
                <c:pt idx="14">
                  <c:v>5.2443233611149373E-2</c:v>
                </c:pt>
                <c:pt idx="15">
                  <c:v>3.6393208758571619E-2</c:v>
                </c:pt>
                <c:pt idx="16">
                  <c:v>2.2246810716984904E-2</c:v>
                </c:pt>
                <c:pt idx="17">
                  <c:v>9.7678727930920785E-3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77-45DC-990E-D390F93F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402496"/>
        <c:axId val="1"/>
      </c:lineChart>
      <c:catAx>
        <c:axId val="5904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040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3243438618838"/>
          <c:y val="4.793028322440087E-2"/>
          <c:w val="0.82139598562802307"/>
          <c:h val="0.67826257011991153"/>
        </c:manualLayout>
      </c:layout>
      <c:lineChart>
        <c:grouping val="standard"/>
        <c:varyColors val="0"/>
        <c:ser>
          <c:idx val="0"/>
          <c:order val="0"/>
          <c:tx>
            <c:v>Hommes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365811190904662E-2"/>
                  <c:y val="-9.19540229885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B0-47A1-8FDE-DD89835F384A}"/>
                </c:ext>
              </c:extLst>
            </c:dLbl>
            <c:dLbl>
              <c:idx val="18"/>
              <c:layout>
                <c:manualLayout>
                  <c:x val="0"/>
                  <c:y val="-1.3793103448275862E-2"/>
                </c:manualLayout>
              </c:layout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29-4D37-922B-E60952B275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('Mt global_carrière complète'!$A$6:$A$21,'Mt global_carrière complète'!$A$25:$A$27)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2019(2)</c:v>
                </c:pt>
                <c:pt idx="16">
                  <c:v>2021(3)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('Mt global_carrière complète'!$B$6:$B$21,'Mt global_carrière complète'!$B$25:$B$27)</c:f>
              <c:numCache>
                <c:formatCode>_-* #\ ##0\ [$€-40C]_-;\-* #\ ##0\ [$€-40C]_-;_-* "-"??\ [$€-40C]_-;_-@_-</c:formatCode>
                <c:ptCount val="19"/>
                <c:pt idx="0">
                  <c:v>941</c:v>
                </c:pt>
                <c:pt idx="1">
                  <c:v>963</c:v>
                </c:pt>
                <c:pt idx="2">
                  <c:v>982.31</c:v>
                </c:pt>
                <c:pt idx="3">
                  <c:v>1002.96</c:v>
                </c:pt>
                <c:pt idx="4">
                  <c:v>1025.3</c:v>
                </c:pt>
                <c:pt idx="5">
                  <c:v>1039.28</c:v>
                </c:pt>
                <c:pt idx="6">
                  <c:v>1052.58</c:v>
                </c:pt>
                <c:pt idx="7">
                  <c:v>1078.43</c:v>
                </c:pt>
                <c:pt idx="8">
                  <c:v>1105.6400000000001</c:v>
                </c:pt>
                <c:pt idx="9">
                  <c:v>1125.4100000000001</c:v>
                </c:pt>
                <c:pt idx="10">
                  <c:v>1131.19</c:v>
                </c:pt>
                <c:pt idx="11">
                  <c:v>1138.3599999999999</c:v>
                </c:pt>
                <c:pt idx="12">
                  <c:v>1144.27</c:v>
                </c:pt>
                <c:pt idx="13">
                  <c:v>1159.27</c:v>
                </c:pt>
                <c:pt idx="14">
                  <c:v>1165</c:v>
                </c:pt>
                <c:pt idx="15">
                  <c:v>1175</c:v>
                </c:pt>
                <c:pt idx="16">
                  <c:v>1207</c:v>
                </c:pt>
                <c:pt idx="17">
                  <c:v>1277</c:v>
                </c:pt>
                <c:pt idx="18">
                  <c:v>1294.53627690851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29-4D37-922B-E60952B275D1}"/>
            </c:ext>
          </c:extLst>
        </c:ser>
        <c:ser>
          <c:idx val="1"/>
          <c:order val="1"/>
          <c:tx>
            <c:v>Femmes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5685895982946236E-3"/>
                  <c:y val="6.8965517241379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B0-47A1-8FDE-DD89835F384A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B0-47A1-8FDE-DD89835F3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('Mt global_carrière complète'!$A$6:$A$21,'Mt global_carrière complète'!$A$25:$A$27)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2019(2)</c:v>
                </c:pt>
                <c:pt idx="16">
                  <c:v>2021(3)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('Mt global_carrière complète'!$C$6:$C$21,'Mt global_carrière complète'!$C$25:$C$27)</c:f>
              <c:numCache>
                <c:formatCode>_-* #\ ##0\ [$€-40C]_-;\-* #\ ##0\ [$€-40C]_-;_-* "-"??\ [$€-40C]_-;_-@_-</c:formatCode>
                <c:ptCount val="19"/>
                <c:pt idx="0">
                  <c:v>809</c:v>
                </c:pt>
                <c:pt idx="1">
                  <c:v>828</c:v>
                </c:pt>
                <c:pt idx="2">
                  <c:v>846.32</c:v>
                </c:pt>
                <c:pt idx="3">
                  <c:v>865.18</c:v>
                </c:pt>
                <c:pt idx="4">
                  <c:v>885.68</c:v>
                </c:pt>
                <c:pt idx="5">
                  <c:v>898.12</c:v>
                </c:pt>
                <c:pt idx="6">
                  <c:v>909.85</c:v>
                </c:pt>
                <c:pt idx="7">
                  <c:v>933.18</c:v>
                </c:pt>
                <c:pt idx="8">
                  <c:v>957.21</c:v>
                </c:pt>
                <c:pt idx="9">
                  <c:v>974.58</c:v>
                </c:pt>
                <c:pt idx="10">
                  <c:v>979.88</c:v>
                </c:pt>
                <c:pt idx="11">
                  <c:v>986.99</c:v>
                </c:pt>
                <c:pt idx="12">
                  <c:v>992</c:v>
                </c:pt>
                <c:pt idx="13">
                  <c:v>1003.6</c:v>
                </c:pt>
                <c:pt idx="14">
                  <c:v>1008</c:v>
                </c:pt>
                <c:pt idx="15">
                  <c:v>1016</c:v>
                </c:pt>
                <c:pt idx="16">
                  <c:v>1047</c:v>
                </c:pt>
                <c:pt idx="17">
                  <c:v>1107</c:v>
                </c:pt>
                <c:pt idx="18">
                  <c:v>1127.51725288896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29-4D37-922B-E60952B275D1}"/>
            </c:ext>
          </c:extLst>
        </c:ser>
        <c:ser>
          <c:idx val="2"/>
          <c:order val="2"/>
          <c:tx>
            <c:v>Ensemble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1352884397441936"/>
                  <c:y val="-4.5977011494252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B0-47A1-8FDE-DD89835F384A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B0-47A1-8FDE-DD89835F3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('Mt global_carrière complète'!$A$6:$A$21,'Mt global_carrière complète'!$A$25:$A$27)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2019(2)</c:v>
                </c:pt>
                <c:pt idx="16">
                  <c:v>2021(3)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('Mt global_carrière complète'!$D$6:$D$21,'Mt global_carrière complète'!$D$25:$D$27)</c:f>
              <c:numCache>
                <c:formatCode>_-* #\ ##0\ [$€-40C]_-;\-* #\ ##0\ [$€-40C]_-;_-* "-"??\ [$€-40C]_-;_-@_-</c:formatCode>
                <c:ptCount val="19"/>
                <c:pt idx="0">
                  <c:v>890</c:v>
                </c:pt>
                <c:pt idx="1">
                  <c:v>910</c:v>
                </c:pt>
                <c:pt idx="2">
                  <c:v>928.29</c:v>
                </c:pt>
                <c:pt idx="3">
                  <c:v>947.26</c:v>
                </c:pt>
                <c:pt idx="4">
                  <c:v>967.88</c:v>
                </c:pt>
                <c:pt idx="5">
                  <c:v>979.96</c:v>
                </c:pt>
                <c:pt idx="6">
                  <c:v>991.4</c:v>
                </c:pt>
                <c:pt idx="7">
                  <c:v>1015.18</c:v>
                </c:pt>
                <c:pt idx="8">
                  <c:v>1040.22</c:v>
                </c:pt>
                <c:pt idx="9">
                  <c:v>1057.99</c:v>
                </c:pt>
                <c:pt idx="10">
                  <c:v>1062.78</c:v>
                </c:pt>
                <c:pt idx="11">
                  <c:v>1069.2</c:v>
                </c:pt>
                <c:pt idx="12">
                  <c:v>1073.58</c:v>
                </c:pt>
                <c:pt idx="13">
                  <c:v>1086.4100000000001</c:v>
                </c:pt>
                <c:pt idx="14">
                  <c:v>1091</c:v>
                </c:pt>
                <c:pt idx="15">
                  <c:v>1099</c:v>
                </c:pt>
                <c:pt idx="16">
                  <c:v>1133</c:v>
                </c:pt>
                <c:pt idx="17">
                  <c:v>1197</c:v>
                </c:pt>
                <c:pt idx="18">
                  <c:v>1214.8476850163299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29-4D37-922B-E60952B2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7952"/>
        <c:axId val="478224344"/>
      </c:lineChart>
      <c:catAx>
        <c:axId val="47822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224344"/>
        <c:crosses val="autoZero"/>
        <c:auto val="1"/>
        <c:lblAlgn val="ctr"/>
        <c:lblOffset val="100"/>
        <c:noMultiLvlLbl val="0"/>
      </c:catAx>
      <c:valAx>
        <c:axId val="47822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22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30163</xdr:colOff>
      <xdr:row>4</xdr:row>
      <xdr:rowOff>76200</xdr:rowOff>
    </xdr:from>
    <xdr:to>
      <xdr:col>11</xdr:col>
      <xdr:colOff>942975</xdr:colOff>
      <xdr:row>23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984B07A-0991-44CB-A35E-7BFFC2FCB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720090</xdr:colOff>
      <xdr:row>4</xdr:row>
      <xdr:rowOff>78105</xdr:rowOff>
    </xdr:from>
    <xdr:to>
      <xdr:col>24</xdr:col>
      <xdr:colOff>546735</xdr:colOff>
      <xdr:row>21</xdr:row>
      <xdr:rowOff>102870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E34E66F-86D6-4163-96A6-2CFC09FD5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6</xdr:row>
      <xdr:rowOff>9525</xdr:rowOff>
    </xdr:from>
    <xdr:to>
      <xdr:col>13</xdr:col>
      <xdr:colOff>509588</xdr:colOff>
      <xdr:row>24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08ABC58-49D5-4E81-A403-30365DBBC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2DD0-5857-47A2-BA0F-4B100785E6A1}">
  <dimension ref="A1:I18"/>
  <sheetViews>
    <sheetView showGridLines="0" tabSelected="1" workbookViewId="0">
      <selection sqref="A1:E1"/>
    </sheetView>
  </sheetViews>
  <sheetFormatPr baseColWidth="10" defaultColWidth="11.5703125" defaultRowHeight="15" x14ac:dyDescent="0.25"/>
  <cols>
    <col min="1" max="1" width="54.7109375" style="1" customWidth="1"/>
    <col min="2" max="4" width="11.28515625" style="1" customWidth="1"/>
    <col min="5" max="5" width="12" style="1" customWidth="1"/>
    <col min="6" max="16384" width="11.5703125" style="1"/>
  </cols>
  <sheetData>
    <row r="1" spans="1:9" ht="36" customHeight="1" x14ac:dyDescent="0.25">
      <c r="A1" s="189" t="s">
        <v>56</v>
      </c>
      <c r="B1" s="189"/>
      <c r="C1" s="189"/>
      <c r="D1" s="189"/>
      <c r="E1" s="189"/>
    </row>
    <row r="2" spans="1:9" ht="45" x14ac:dyDescent="0.25">
      <c r="A2"/>
      <c r="B2" s="2" t="s">
        <v>0</v>
      </c>
      <c r="C2" s="3" t="s">
        <v>1</v>
      </c>
      <c r="D2" s="4" t="s">
        <v>2</v>
      </c>
      <c r="E2" s="5" t="s">
        <v>3</v>
      </c>
    </row>
    <row r="3" spans="1:9" x14ac:dyDescent="0.25">
      <c r="A3" s="6" t="s">
        <v>51</v>
      </c>
      <c r="B3" s="7"/>
      <c r="C3"/>
      <c r="D3" s="8"/>
      <c r="E3" s="9"/>
    </row>
    <row r="4" spans="1:9" ht="24" customHeight="1" x14ac:dyDescent="0.25">
      <c r="A4" s="10" t="s">
        <v>52</v>
      </c>
      <c r="B4" s="131">
        <v>925.01949397416195</v>
      </c>
      <c r="C4" s="132">
        <v>763.84474517487604</v>
      </c>
      <c r="D4" s="133">
        <v>837.90272348612405</v>
      </c>
      <c r="E4" s="134">
        <f>C4/B4-1</f>
        <v>-0.174239299657168</v>
      </c>
      <c r="H4" s="11"/>
      <c r="I4" s="11"/>
    </row>
    <row r="5" spans="1:9" ht="15.75" customHeight="1" x14ac:dyDescent="0.25">
      <c r="A5" s="12" t="s">
        <v>4</v>
      </c>
      <c r="B5" s="13"/>
      <c r="C5" s="14"/>
      <c r="D5" s="15"/>
      <c r="E5" s="16"/>
    </row>
    <row r="6" spans="1:9" x14ac:dyDescent="0.25">
      <c r="A6" s="17" t="s">
        <v>5</v>
      </c>
      <c r="B6" s="135">
        <v>935.53470796126896</v>
      </c>
      <c r="C6" s="136">
        <v>759.34161156454695</v>
      </c>
      <c r="D6" s="137">
        <v>842.79804524339295</v>
      </c>
      <c r="E6" s="138">
        <f t="shared" ref="E6:E14" si="0">C6/B6-1</f>
        <v>-0.18833410978485732</v>
      </c>
    </row>
    <row r="7" spans="1:9" x14ac:dyDescent="0.25">
      <c r="A7" s="18" t="s">
        <v>6</v>
      </c>
      <c r="B7" s="19">
        <v>995.81405346695476</v>
      </c>
      <c r="C7" s="20">
        <v>926.81599673987694</v>
      </c>
      <c r="D7" s="15">
        <v>955.99292438924067</v>
      </c>
      <c r="E7" s="21">
        <f t="shared" si="0"/>
        <v>-6.9288092979667426E-2</v>
      </c>
    </row>
    <row r="8" spans="1:9" x14ac:dyDescent="0.25">
      <c r="A8" s="18" t="s">
        <v>7</v>
      </c>
      <c r="B8" s="135">
        <v>714.87650698097798</v>
      </c>
      <c r="C8" s="136">
        <v>695.63343610881998</v>
      </c>
      <c r="D8" s="137">
        <v>702.23917549278406</v>
      </c>
      <c r="E8" s="138">
        <f t="shared" si="0"/>
        <v>-2.6918035051150535E-2</v>
      </c>
    </row>
    <row r="9" spans="1:9" ht="35.25" customHeight="1" x14ac:dyDescent="0.25">
      <c r="A9" s="22" t="s">
        <v>53</v>
      </c>
      <c r="B9" s="165">
        <v>1294.53627690851</v>
      </c>
      <c r="C9" s="166">
        <v>1127.51725288896</v>
      </c>
      <c r="D9" s="167">
        <v>1214.8476850163299</v>
      </c>
      <c r="E9" s="168">
        <f t="shared" si="0"/>
        <v>-0.12901841918127555</v>
      </c>
    </row>
    <row r="10" spans="1:9" s="24" customFormat="1" ht="27" customHeight="1" x14ac:dyDescent="0.25">
      <c r="A10" s="23" t="s">
        <v>8</v>
      </c>
      <c r="B10" s="158">
        <v>920.486683430938</v>
      </c>
      <c r="C10" s="159">
        <v>696.48426007720695</v>
      </c>
      <c r="D10" s="160">
        <v>813.26171127884402</v>
      </c>
      <c r="E10" s="139">
        <f t="shared" si="0"/>
        <v>-0.2433521607491429</v>
      </c>
    </row>
    <row r="11" spans="1:9" x14ac:dyDescent="0.25">
      <c r="A11" s="25" t="s">
        <v>54</v>
      </c>
      <c r="B11" s="161"/>
      <c r="C11" s="162"/>
      <c r="D11" s="163"/>
      <c r="E11" s="21"/>
    </row>
    <row r="12" spans="1:9" ht="30" x14ac:dyDescent="0.25">
      <c r="A12" s="164" t="s">
        <v>55</v>
      </c>
      <c r="B12" s="140">
        <v>958.16040081801498</v>
      </c>
      <c r="C12" s="141">
        <v>806.06053663692899</v>
      </c>
      <c r="D12" s="142">
        <v>818.61098763761902</v>
      </c>
      <c r="E12" s="143">
        <f t="shared" ref="E12" si="1">C12/B12-1</f>
        <v>-0.15874154687590203</v>
      </c>
      <c r="H12" s="124"/>
    </row>
    <row r="13" spans="1:9" x14ac:dyDescent="0.25">
      <c r="A13" s="18" t="s">
        <v>15</v>
      </c>
      <c r="B13" s="19">
        <v>222.746391656188</v>
      </c>
      <c r="C13" s="20">
        <v>316.30121485115302</v>
      </c>
      <c r="D13" s="15">
        <v>312.07283991921798</v>
      </c>
      <c r="E13" s="144">
        <f t="shared" si="0"/>
        <v>0.4200060099710532</v>
      </c>
    </row>
    <row r="14" spans="1:9" x14ac:dyDescent="0.25">
      <c r="A14" s="145" t="s">
        <v>47</v>
      </c>
      <c r="B14" s="146">
        <v>1072.33</v>
      </c>
      <c r="C14" s="147">
        <v>973.99</v>
      </c>
      <c r="D14" s="148">
        <v>983.29</v>
      </c>
      <c r="E14" s="149">
        <f t="shared" si="0"/>
        <v>-9.1706843975268737E-2</v>
      </c>
      <c r="I14" s="174"/>
    </row>
    <row r="15" spans="1:9" s="24" customFormat="1" ht="21.75" customHeight="1" x14ac:dyDescent="0.25">
      <c r="A15" s="150" t="s">
        <v>48</v>
      </c>
      <c r="B15" s="151">
        <v>921.77988600157698</v>
      </c>
      <c r="C15" s="152">
        <v>729.458233218175</v>
      </c>
      <c r="D15" s="153">
        <v>814.24273818562006</v>
      </c>
      <c r="E15" s="154">
        <f>C15/B15-1</f>
        <v>-0.20864162443122891</v>
      </c>
      <c r="I15" s="175"/>
    </row>
    <row r="16" spans="1:9" x14ac:dyDescent="0.25">
      <c r="A16" s="26" t="s">
        <v>9</v>
      </c>
      <c r="B16"/>
      <c r="C16"/>
      <c r="D16"/>
      <c r="E16"/>
    </row>
    <row r="17" spans="1:5" x14ac:dyDescent="0.25">
      <c r="A17" s="188" t="s">
        <v>10</v>
      </c>
      <c r="B17" s="188"/>
      <c r="C17" s="188"/>
      <c r="D17" s="188"/>
      <c r="E17" s="188"/>
    </row>
    <row r="18" spans="1:5" ht="28.5" customHeight="1" x14ac:dyDescent="0.25">
      <c r="A18" s="177" t="s">
        <v>11</v>
      </c>
      <c r="B18" s="177"/>
      <c r="C18" s="177"/>
      <c r="D18" s="177"/>
      <c r="E18" s="177"/>
    </row>
  </sheetData>
  <mergeCells count="3">
    <mergeCell ref="A17:E17"/>
    <mergeCell ref="A18:E18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AB1D-A5A6-4C3B-8F71-7F7EF895485A}">
  <dimension ref="A2:N44"/>
  <sheetViews>
    <sheetView showGridLines="0" workbookViewId="0"/>
  </sheetViews>
  <sheetFormatPr baseColWidth="10" defaultColWidth="11.42578125" defaultRowHeight="11.25" x14ac:dyDescent="0.2"/>
  <cols>
    <col min="1" max="1" width="18.42578125" style="111" customWidth="1"/>
    <col min="2" max="4" width="22.7109375" style="111" customWidth="1"/>
    <col min="5" max="11" width="11.42578125" style="111"/>
    <col min="12" max="12" width="17.7109375" style="111" customWidth="1"/>
    <col min="13" max="16384" width="11.42578125" style="111"/>
  </cols>
  <sheetData>
    <row r="2" spans="1:14" ht="15" x14ac:dyDescent="0.25">
      <c r="A2" s="180" t="s">
        <v>46</v>
      </c>
      <c r="B2" s="181"/>
      <c r="C2" s="181"/>
      <c r="D2" s="181"/>
    </row>
    <row r="3" spans="1:14" ht="12.75" x14ac:dyDescent="0.2">
      <c r="A3" s="182"/>
      <c r="B3" s="182"/>
      <c r="C3" s="182"/>
      <c r="D3" s="182"/>
      <c r="H3" s="183"/>
      <c r="I3" s="183"/>
      <c r="J3" s="183"/>
      <c r="K3" s="183"/>
      <c r="L3" s="183"/>
      <c r="M3" s="183"/>
      <c r="N3" s="183"/>
    </row>
    <row r="4" spans="1:14" ht="15" x14ac:dyDescent="0.2">
      <c r="A4" s="112"/>
      <c r="F4" s="184" t="s">
        <v>46</v>
      </c>
      <c r="G4" s="184"/>
      <c r="H4" s="184"/>
      <c r="I4" s="184"/>
      <c r="J4" s="184"/>
      <c r="K4" s="184"/>
      <c r="L4" s="184"/>
      <c r="M4" s="113"/>
      <c r="N4" s="113"/>
    </row>
    <row r="5" spans="1:14" s="114" customFormat="1" x14ac:dyDescent="0.25">
      <c r="A5" s="185"/>
      <c r="B5" s="185" t="s">
        <v>0</v>
      </c>
      <c r="C5" s="185" t="s">
        <v>1</v>
      </c>
      <c r="D5" s="185" t="s">
        <v>2</v>
      </c>
    </row>
    <row r="6" spans="1:14" s="114" customFormat="1" x14ac:dyDescent="0.25">
      <c r="A6" s="186"/>
      <c r="B6" s="187"/>
      <c r="C6" s="187"/>
      <c r="D6" s="186"/>
    </row>
    <row r="7" spans="1:14" s="114" customFormat="1" x14ac:dyDescent="0.25">
      <c r="A7" s="115">
        <v>1994</v>
      </c>
      <c r="B7" s="116">
        <v>508.96</v>
      </c>
      <c r="C7" s="116">
        <v>378.83</v>
      </c>
      <c r="D7" s="116">
        <v>436.82</v>
      </c>
    </row>
    <row r="8" spans="1:14" s="114" customFormat="1" x14ac:dyDescent="0.25">
      <c r="A8" s="117">
        <v>1995</v>
      </c>
      <c r="B8" s="118">
        <v>518.88</v>
      </c>
      <c r="C8" s="118">
        <v>388.73</v>
      </c>
      <c r="D8" s="118">
        <v>446.83</v>
      </c>
    </row>
    <row r="9" spans="1:14" s="114" customFormat="1" x14ac:dyDescent="0.25">
      <c r="A9" s="117">
        <v>1996</v>
      </c>
      <c r="B9" s="119">
        <v>529.91</v>
      </c>
      <c r="C9" s="119">
        <v>398.05</v>
      </c>
      <c r="D9" s="119">
        <v>456.99</v>
      </c>
    </row>
    <row r="10" spans="1:14" s="114" customFormat="1" x14ac:dyDescent="0.25">
      <c r="A10" s="117">
        <v>1997</v>
      </c>
      <c r="B10" s="118">
        <v>537.36</v>
      </c>
      <c r="C10" s="118">
        <v>404.54</v>
      </c>
      <c r="D10" s="118">
        <v>463.94</v>
      </c>
    </row>
    <row r="11" spans="1:14" s="114" customFormat="1" x14ac:dyDescent="0.25">
      <c r="A11" s="117">
        <v>1998</v>
      </c>
      <c r="B11" s="119">
        <v>544.97</v>
      </c>
      <c r="C11" s="119">
        <v>410.96</v>
      </c>
      <c r="D11" s="119">
        <v>470.9</v>
      </c>
    </row>
    <row r="12" spans="1:14" s="114" customFormat="1" x14ac:dyDescent="0.25">
      <c r="A12" s="117">
        <v>1999</v>
      </c>
      <c r="B12" s="118">
        <v>553.39</v>
      </c>
      <c r="C12" s="118">
        <v>418.06</v>
      </c>
      <c r="D12" s="118">
        <v>478.6</v>
      </c>
    </row>
    <row r="13" spans="1:14" s="114" customFormat="1" x14ac:dyDescent="0.25">
      <c r="A13" s="117">
        <v>2000</v>
      </c>
      <c r="B13" s="119">
        <v>556.58000000000004</v>
      </c>
      <c r="C13" s="119">
        <v>422</v>
      </c>
      <c r="D13" s="119">
        <v>482.05</v>
      </c>
    </row>
    <row r="14" spans="1:14" s="114" customFormat="1" x14ac:dyDescent="0.25">
      <c r="A14" s="117">
        <v>2001</v>
      </c>
      <c r="B14" s="118">
        <v>570</v>
      </c>
      <c r="C14" s="118">
        <v>433.11</v>
      </c>
      <c r="D14" s="118">
        <v>494.15</v>
      </c>
    </row>
    <row r="15" spans="1:14" s="114" customFormat="1" x14ac:dyDescent="0.25">
      <c r="A15" s="117">
        <v>2002</v>
      </c>
      <c r="B15" s="119">
        <v>584.59</v>
      </c>
      <c r="C15" s="119">
        <v>444.97</v>
      </c>
      <c r="D15" s="119">
        <v>507.22</v>
      </c>
    </row>
    <row r="16" spans="1:14" s="114" customFormat="1" x14ac:dyDescent="0.25">
      <c r="A16" s="117">
        <v>2003</v>
      </c>
      <c r="B16" s="118">
        <v>594.92999999999995</v>
      </c>
      <c r="C16" s="118">
        <v>453.85</v>
      </c>
      <c r="D16" s="118">
        <v>516.73</v>
      </c>
    </row>
    <row r="17" spans="1:13" s="114" customFormat="1" x14ac:dyDescent="0.25">
      <c r="A17" s="117">
        <v>2004</v>
      </c>
      <c r="B17" s="119">
        <v>609.96</v>
      </c>
      <c r="C17" s="119">
        <v>464.92</v>
      </c>
      <c r="D17" s="119">
        <v>530.12</v>
      </c>
    </row>
    <row r="18" spans="1:13" s="114" customFormat="1" x14ac:dyDescent="0.25">
      <c r="A18" s="117">
        <v>2005</v>
      </c>
      <c r="B18" s="118">
        <v>625.13</v>
      </c>
      <c r="C18" s="118">
        <v>477.36</v>
      </c>
      <c r="D18" s="118">
        <v>544.00470668387004</v>
      </c>
    </row>
    <row r="19" spans="1:13" s="114" customFormat="1" x14ac:dyDescent="0.25">
      <c r="A19" s="117">
        <v>2006</v>
      </c>
      <c r="B19" s="119">
        <v>639.32000000000005</v>
      </c>
      <c r="C19" s="119">
        <v>490.43</v>
      </c>
      <c r="D19" s="119">
        <v>557.79</v>
      </c>
    </row>
    <row r="20" spans="1:13" s="114" customFormat="1" x14ac:dyDescent="0.25">
      <c r="A20" s="117">
        <v>2007</v>
      </c>
      <c r="B20" s="118">
        <v>654.64</v>
      </c>
      <c r="C20" s="118">
        <v>504.62</v>
      </c>
      <c r="D20" s="118">
        <v>572.62</v>
      </c>
    </row>
    <row r="21" spans="1:13" s="114" customFormat="1" x14ac:dyDescent="0.25">
      <c r="A21" s="117">
        <v>2008</v>
      </c>
      <c r="B21" s="119">
        <v>671.1</v>
      </c>
      <c r="C21" s="119">
        <v>519.85</v>
      </c>
      <c r="D21" s="119">
        <v>588.54</v>
      </c>
    </row>
    <row r="22" spans="1:13" s="114" customFormat="1" x14ac:dyDescent="0.25">
      <c r="A22" s="117">
        <v>2009</v>
      </c>
      <c r="B22" s="118">
        <v>680.74</v>
      </c>
      <c r="C22" s="118">
        <v>530.82000000000005</v>
      </c>
      <c r="D22" s="118">
        <v>598.63</v>
      </c>
    </row>
    <row r="23" spans="1:13" s="114" customFormat="1" x14ac:dyDescent="0.25">
      <c r="A23" s="117">
        <v>2010</v>
      </c>
      <c r="B23" s="119">
        <v>690.12</v>
      </c>
      <c r="C23" s="119">
        <v>541.78</v>
      </c>
      <c r="D23" s="119">
        <v>608.71</v>
      </c>
    </row>
    <row r="24" spans="1:13" s="114" customFormat="1" x14ac:dyDescent="0.25">
      <c r="A24" s="117">
        <v>2011</v>
      </c>
      <c r="B24" s="118">
        <v>706.35</v>
      </c>
      <c r="C24" s="118">
        <v>557.45000000000005</v>
      </c>
      <c r="D24" s="118">
        <v>624.36</v>
      </c>
    </row>
    <row r="25" spans="1:13" s="114" customFormat="1" ht="12" x14ac:dyDescent="0.25">
      <c r="A25" s="117">
        <v>2012</v>
      </c>
      <c r="B25" s="119">
        <v>724.54</v>
      </c>
      <c r="C25" s="119">
        <v>573.27</v>
      </c>
      <c r="D25" s="119">
        <v>641.04</v>
      </c>
      <c r="F25" s="177" t="s">
        <v>49</v>
      </c>
      <c r="G25" s="177"/>
      <c r="H25" s="177"/>
      <c r="I25" s="177"/>
      <c r="J25" s="120"/>
      <c r="K25" s="120"/>
      <c r="L25" s="120"/>
      <c r="M25" s="120"/>
    </row>
    <row r="26" spans="1:13" s="114" customFormat="1" x14ac:dyDescent="0.25">
      <c r="A26" s="117">
        <v>2013</v>
      </c>
      <c r="B26" s="118">
        <v>736.73</v>
      </c>
      <c r="C26" s="118">
        <v>585.27</v>
      </c>
      <c r="D26" s="118">
        <v>653.04</v>
      </c>
      <c r="F26" s="177" t="s">
        <v>43</v>
      </c>
      <c r="G26" s="177"/>
      <c r="H26" s="177"/>
      <c r="I26" s="177"/>
      <c r="J26" s="177"/>
      <c r="K26" s="177"/>
      <c r="L26" s="177"/>
      <c r="M26" s="120"/>
    </row>
    <row r="27" spans="1:13" s="114" customFormat="1" x14ac:dyDescent="0.25">
      <c r="A27" s="117">
        <v>2014</v>
      </c>
      <c r="B27" s="119">
        <v>741.23</v>
      </c>
      <c r="C27" s="119">
        <v>590.73</v>
      </c>
      <c r="D27" s="119">
        <v>658</v>
      </c>
      <c r="F27" s="177"/>
      <c r="G27" s="177"/>
      <c r="H27" s="177"/>
      <c r="I27" s="177"/>
      <c r="J27" s="177"/>
      <c r="K27" s="177"/>
      <c r="L27" s="177"/>
    </row>
    <row r="28" spans="1:13" s="114" customFormat="1" x14ac:dyDescent="0.25">
      <c r="A28" s="117">
        <v>2015</v>
      </c>
      <c r="B28" s="118">
        <v>746.05</v>
      </c>
      <c r="C28" s="118">
        <v>596.27</v>
      </c>
      <c r="D28" s="118">
        <v>663.13</v>
      </c>
      <c r="F28" s="177" t="s">
        <v>44</v>
      </c>
      <c r="G28" s="177"/>
      <c r="H28" s="177"/>
      <c r="I28" s="177"/>
      <c r="J28" s="177"/>
      <c r="K28" s="177"/>
      <c r="L28" s="177"/>
    </row>
    <row r="29" spans="1:13" s="114" customFormat="1" ht="12" customHeight="1" x14ac:dyDescent="0.25">
      <c r="A29" s="117">
        <v>2016</v>
      </c>
      <c r="B29" s="119">
        <v>749.74</v>
      </c>
      <c r="C29" s="119">
        <v>601.66</v>
      </c>
      <c r="D29" s="119">
        <v>667.71</v>
      </c>
      <c r="F29" s="177"/>
      <c r="G29" s="177"/>
      <c r="H29" s="177"/>
      <c r="I29" s="177"/>
      <c r="J29" s="177"/>
      <c r="K29" s="177"/>
      <c r="L29" s="177"/>
    </row>
    <row r="30" spans="1:13" s="114" customFormat="1" ht="11.25" customHeight="1" x14ac:dyDescent="0.25">
      <c r="A30" s="117">
        <v>2017</v>
      </c>
      <c r="B30" s="118">
        <v>762.79</v>
      </c>
      <c r="C30" s="118">
        <v>613.69000000000005</v>
      </c>
      <c r="D30" s="118">
        <v>680.12</v>
      </c>
      <c r="F30" s="178" t="s">
        <v>42</v>
      </c>
      <c r="G30" s="178"/>
      <c r="H30" s="178"/>
      <c r="I30" s="178"/>
      <c r="J30" s="178"/>
      <c r="K30" s="178"/>
      <c r="L30" s="178"/>
    </row>
    <row r="31" spans="1:13" s="114" customFormat="1" ht="11.25" customHeight="1" x14ac:dyDescent="0.25">
      <c r="A31" s="117">
        <v>2018</v>
      </c>
      <c r="B31" s="119">
        <v>769.12</v>
      </c>
      <c r="C31" s="119">
        <v>619.92999999999995</v>
      </c>
      <c r="D31" s="119">
        <v>686.16</v>
      </c>
      <c r="F31" s="178"/>
      <c r="G31" s="178"/>
      <c r="H31" s="178"/>
      <c r="I31" s="178"/>
      <c r="J31" s="178"/>
      <c r="K31" s="178"/>
      <c r="L31" s="178"/>
    </row>
    <row r="32" spans="1:13" s="114" customFormat="1" ht="11.25" customHeight="1" x14ac:dyDescent="0.25">
      <c r="A32" s="117" t="s">
        <v>45</v>
      </c>
      <c r="B32" s="121">
        <v>777.4</v>
      </c>
      <c r="C32" s="118">
        <v>627.95000000000005</v>
      </c>
      <c r="D32" s="118">
        <v>694.05</v>
      </c>
      <c r="F32" s="178"/>
      <c r="G32" s="178"/>
      <c r="H32" s="178"/>
      <c r="I32" s="178"/>
      <c r="J32" s="178"/>
      <c r="K32" s="178"/>
      <c r="L32" s="178"/>
    </row>
    <row r="33" spans="1:12" s="114" customFormat="1" ht="11.25" customHeight="1" x14ac:dyDescent="0.25">
      <c r="A33" s="117"/>
      <c r="B33" s="122"/>
      <c r="C33" s="122"/>
      <c r="D33" s="122"/>
      <c r="F33" s="178"/>
      <c r="G33" s="178"/>
      <c r="H33" s="178"/>
      <c r="I33" s="178"/>
      <c r="J33" s="178"/>
      <c r="K33" s="178"/>
      <c r="L33" s="178"/>
    </row>
    <row r="34" spans="1:12" s="114" customFormat="1" x14ac:dyDescent="0.25">
      <c r="A34" s="117" t="s">
        <v>45</v>
      </c>
      <c r="B34" s="118">
        <v>832.3</v>
      </c>
      <c r="C34" s="121">
        <v>649.16999999999996</v>
      </c>
      <c r="D34" s="121">
        <v>730.5</v>
      </c>
    </row>
    <row r="35" spans="1:12" s="114" customFormat="1" x14ac:dyDescent="0.25">
      <c r="A35" s="117">
        <v>2020</v>
      </c>
      <c r="B35" s="119">
        <v>847.96</v>
      </c>
      <c r="C35" s="119">
        <v>664.32</v>
      </c>
      <c r="D35" s="119">
        <v>745.73</v>
      </c>
    </row>
    <row r="36" spans="1:12" s="114" customFormat="1" x14ac:dyDescent="0.25">
      <c r="A36" s="117">
        <v>2021</v>
      </c>
      <c r="B36" s="118">
        <v>857.69988771264798</v>
      </c>
      <c r="C36" s="118">
        <v>673.87677113500695</v>
      </c>
      <c r="D36" s="118">
        <v>755.11717016790499</v>
      </c>
    </row>
    <row r="37" spans="1:12" s="114" customFormat="1" x14ac:dyDescent="0.25">
      <c r="A37" s="117">
        <v>2022</v>
      </c>
      <c r="B37" s="119">
        <v>908</v>
      </c>
      <c r="C37" s="119">
        <v>715</v>
      </c>
      <c r="D37" s="119">
        <v>800</v>
      </c>
    </row>
    <row r="38" spans="1:12" s="114" customFormat="1" x14ac:dyDescent="0.25">
      <c r="A38" s="117">
        <v>2023</v>
      </c>
      <c r="B38" s="123">
        <v>921.77988600157698</v>
      </c>
      <c r="C38" s="123">
        <v>729.458233218175</v>
      </c>
      <c r="D38" s="123">
        <v>814.24273818562006</v>
      </c>
    </row>
    <row r="39" spans="1:12" s="114" customFormat="1" x14ac:dyDescent="0.25">
      <c r="A39" s="155" t="s">
        <v>50</v>
      </c>
      <c r="B39" s="156">
        <f>(B38-B16)/B16</f>
        <v>0.54939217387184558</v>
      </c>
      <c r="C39" s="156">
        <f>(C38-C16)/C16</f>
        <v>0.60726723194486054</v>
      </c>
      <c r="D39" s="156">
        <f>(D38-D16)/D16</f>
        <v>0.57576052906860453</v>
      </c>
      <c r="G39" s="157"/>
      <c r="H39" s="157"/>
      <c r="I39" s="157"/>
    </row>
    <row r="40" spans="1:12" ht="12" x14ac:dyDescent="0.2">
      <c r="A40" s="179" t="s">
        <v>49</v>
      </c>
      <c r="B40" s="179"/>
      <c r="C40" s="179"/>
      <c r="D40" s="179"/>
    </row>
    <row r="41" spans="1:12" ht="12" x14ac:dyDescent="0.2">
      <c r="A41" s="177" t="s">
        <v>43</v>
      </c>
      <c r="B41" s="177"/>
      <c r="C41" s="177"/>
      <c r="D41" s="177"/>
    </row>
    <row r="42" spans="1:12" ht="12" x14ac:dyDescent="0.2">
      <c r="A42" s="177" t="s">
        <v>44</v>
      </c>
      <c r="B42" s="177"/>
      <c r="C42" s="177"/>
      <c r="D42" s="177"/>
    </row>
    <row r="43" spans="1:12" ht="25.5" customHeight="1" x14ac:dyDescent="0.2">
      <c r="A43" s="177" t="s">
        <v>42</v>
      </c>
      <c r="B43" s="177"/>
      <c r="C43" s="177"/>
      <c r="D43" s="177"/>
    </row>
    <row r="44" spans="1:12" x14ac:dyDescent="0.2">
      <c r="F44" s="176"/>
    </row>
  </sheetData>
  <mergeCells count="16">
    <mergeCell ref="A2:D2"/>
    <mergeCell ref="A3:D3"/>
    <mergeCell ref="H3:N3"/>
    <mergeCell ref="F4:L4"/>
    <mergeCell ref="A5:A6"/>
    <mergeCell ref="B5:B6"/>
    <mergeCell ref="C5:C6"/>
    <mergeCell ref="D5:D6"/>
    <mergeCell ref="A42:D42"/>
    <mergeCell ref="A43:D43"/>
    <mergeCell ref="F25:I25"/>
    <mergeCell ref="F26:L27"/>
    <mergeCell ref="F28:L29"/>
    <mergeCell ref="F30:L33"/>
    <mergeCell ref="A40:D40"/>
    <mergeCell ref="A41:D4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091B-52B0-483C-8FCF-566519349475}">
  <dimension ref="A1:Y59"/>
  <sheetViews>
    <sheetView showGridLines="0" workbookViewId="0">
      <selection activeCell="M9" sqref="M9"/>
    </sheetView>
  </sheetViews>
  <sheetFormatPr baseColWidth="10" defaultRowHeight="15" x14ac:dyDescent="0.25"/>
  <cols>
    <col min="1" max="1" width="9.140625" customWidth="1"/>
    <col min="2" max="2" width="3.28515625" customWidth="1"/>
    <col min="3" max="3" width="7.140625" customWidth="1"/>
    <col min="4" max="4" width="11" customWidth="1"/>
    <col min="5" max="5" width="11.7109375" customWidth="1"/>
    <col min="6" max="6" width="9.42578125" customWidth="1"/>
    <col min="7" max="8" width="11.85546875" customWidth="1"/>
    <col min="9" max="9" width="8.85546875" customWidth="1"/>
    <col min="10" max="10" width="11.42578125" customWidth="1"/>
    <col min="11" max="11" width="11.7109375" customWidth="1"/>
    <col min="12" max="12" width="8.85546875" customWidth="1"/>
    <col min="13" max="13" width="9.7109375" customWidth="1"/>
  </cols>
  <sheetData>
    <row r="1" spans="1:25" x14ac:dyDescent="0.25">
      <c r="A1" s="27"/>
      <c r="B1" s="28"/>
    </row>
    <row r="2" spans="1:25" ht="35.25" customHeight="1" x14ac:dyDescent="0.25">
      <c r="A2" s="190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25" x14ac:dyDescent="0.25">
      <c r="A3" s="191" t="s">
        <v>12</v>
      </c>
      <c r="B3" s="191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25" ht="15" customHeight="1" x14ac:dyDescent="0.25">
      <c r="A4" s="192" t="s">
        <v>13</v>
      </c>
      <c r="B4" s="193"/>
      <c r="C4" s="194"/>
      <c r="D4" s="198" t="s">
        <v>0</v>
      </c>
      <c r="E4" s="199"/>
      <c r="F4" s="200"/>
      <c r="G4" s="31" t="s">
        <v>1</v>
      </c>
      <c r="H4" s="32"/>
      <c r="I4" s="32"/>
      <c r="J4" s="33" t="s">
        <v>2</v>
      </c>
      <c r="K4" s="32"/>
      <c r="L4" s="34"/>
      <c r="O4" s="201" t="s">
        <v>58</v>
      </c>
      <c r="P4" s="201"/>
      <c r="Q4" s="201"/>
      <c r="R4" s="201"/>
      <c r="S4" s="201"/>
      <c r="T4" s="201"/>
      <c r="U4" s="201"/>
      <c r="V4" s="201"/>
      <c r="W4" s="201"/>
      <c r="X4" s="201"/>
      <c r="Y4" s="201"/>
    </row>
    <row r="5" spans="1:25" ht="78" customHeight="1" x14ac:dyDescent="0.25">
      <c r="A5" s="195"/>
      <c r="B5" s="196"/>
      <c r="C5" s="197"/>
      <c r="D5" s="35" t="s">
        <v>14</v>
      </c>
      <c r="E5" s="36" t="s">
        <v>15</v>
      </c>
      <c r="F5" s="37" t="s">
        <v>16</v>
      </c>
      <c r="G5" s="38" t="s">
        <v>14</v>
      </c>
      <c r="H5" s="36" t="s">
        <v>15</v>
      </c>
      <c r="I5" s="39" t="s">
        <v>16</v>
      </c>
      <c r="J5" s="35" t="s">
        <v>14</v>
      </c>
      <c r="K5" s="36" t="s">
        <v>15</v>
      </c>
      <c r="L5" s="39" t="s">
        <v>16</v>
      </c>
    </row>
    <row r="6" spans="1:25" x14ac:dyDescent="0.25">
      <c r="A6" s="202" t="s">
        <v>17</v>
      </c>
      <c r="B6" s="203"/>
      <c r="C6" s="204"/>
      <c r="D6" s="40">
        <v>768201</v>
      </c>
      <c r="E6" s="40">
        <v>8691</v>
      </c>
      <c r="F6" s="41">
        <f>SUM(D6:E6)</f>
        <v>776892</v>
      </c>
      <c r="G6" s="41">
        <v>624767</v>
      </c>
      <c r="H6" s="42">
        <v>122297</v>
      </c>
      <c r="I6" s="40">
        <f>SUM(G6:H6)</f>
        <v>747064</v>
      </c>
      <c r="J6" s="43">
        <f>D6+G6</f>
        <v>1392968</v>
      </c>
      <c r="K6" s="44">
        <f>E6+H6</f>
        <v>130988</v>
      </c>
      <c r="L6" s="45">
        <f>F6+I6</f>
        <v>1523956</v>
      </c>
    </row>
    <row r="7" spans="1:25" x14ac:dyDescent="0.25">
      <c r="A7" s="46">
        <v>100</v>
      </c>
      <c r="B7" s="47" t="s">
        <v>18</v>
      </c>
      <c r="C7" s="48">
        <f>A7+99</f>
        <v>199</v>
      </c>
      <c r="D7" s="49">
        <v>395662</v>
      </c>
      <c r="E7" s="50">
        <v>7693</v>
      </c>
      <c r="F7" s="51">
        <f t="shared" ref="F7:F26" si="0">SUM(D7:E7)</f>
        <v>403355</v>
      </c>
      <c r="G7" s="51">
        <v>544336</v>
      </c>
      <c r="H7" s="49">
        <v>109809</v>
      </c>
      <c r="I7" s="50">
        <f t="shared" ref="I7:I26" si="1">SUM(G7:H7)</f>
        <v>654145</v>
      </c>
      <c r="J7" s="52">
        <f t="shared" ref="J7:L23" si="2">D7+G7</f>
        <v>939998</v>
      </c>
      <c r="K7" s="53">
        <f t="shared" si="2"/>
        <v>117502</v>
      </c>
      <c r="L7" s="54">
        <f t="shared" si="2"/>
        <v>1057500</v>
      </c>
    </row>
    <row r="8" spans="1:25" x14ac:dyDescent="0.25">
      <c r="A8" s="46">
        <f>A7+100</f>
        <v>200</v>
      </c>
      <c r="B8" s="47" t="s">
        <v>18</v>
      </c>
      <c r="C8" s="48">
        <f>C7+100</f>
        <v>299</v>
      </c>
      <c r="D8" s="55">
        <v>245908</v>
      </c>
      <c r="E8" s="56">
        <v>4197</v>
      </c>
      <c r="F8" s="41">
        <f t="shared" si="0"/>
        <v>250105</v>
      </c>
      <c r="G8" s="41">
        <v>515131</v>
      </c>
      <c r="H8" s="55">
        <v>87773</v>
      </c>
      <c r="I8" s="56">
        <f t="shared" si="1"/>
        <v>602904</v>
      </c>
      <c r="J8" s="43">
        <f t="shared" si="2"/>
        <v>761039</v>
      </c>
      <c r="K8" s="44">
        <f t="shared" si="2"/>
        <v>91970</v>
      </c>
      <c r="L8" s="57">
        <f t="shared" si="2"/>
        <v>853009</v>
      </c>
    </row>
    <row r="9" spans="1:25" x14ac:dyDescent="0.25">
      <c r="A9" s="46">
        <f t="shared" ref="A9:A25" si="3">A8+100</f>
        <v>300</v>
      </c>
      <c r="B9" s="47" t="s">
        <v>18</v>
      </c>
      <c r="C9" s="48">
        <f t="shared" ref="C9:C21" si="4">C8+100</f>
        <v>399</v>
      </c>
      <c r="D9" s="49">
        <v>197331</v>
      </c>
      <c r="E9" s="50">
        <v>7127</v>
      </c>
      <c r="F9" s="51">
        <f t="shared" si="0"/>
        <v>204458</v>
      </c>
      <c r="G9" s="51">
        <v>442712</v>
      </c>
      <c r="H9" s="49">
        <v>159738</v>
      </c>
      <c r="I9" s="50">
        <f t="shared" si="1"/>
        <v>602450</v>
      </c>
      <c r="J9" s="52">
        <f t="shared" si="2"/>
        <v>640043</v>
      </c>
      <c r="K9" s="53">
        <f t="shared" si="2"/>
        <v>166865</v>
      </c>
      <c r="L9" s="54">
        <f t="shared" si="2"/>
        <v>806908</v>
      </c>
    </row>
    <row r="10" spans="1:25" x14ac:dyDescent="0.25">
      <c r="A10" s="46">
        <f t="shared" si="3"/>
        <v>400</v>
      </c>
      <c r="B10" s="47" t="s">
        <v>18</v>
      </c>
      <c r="C10" s="48">
        <f t="shared" si="4"/>
        <v>499</v>
      </c>
      <c r="D10" s="55">
        <v>148740</v>
      </c>
      <c r="E10" s="56">
        <v>1461</v>
      </c>
      <c r="F10" s="41">
        <f t="shared" si="0"/>
        <v>150201</v>
      </c>
      <c r="G10" s="41">
        <v>381660</v>
      </c>
      <c r="H10" s="55">
        <v>46957</v>
      </c>
      <c r="I10" s="56">
        <f t="shared" si="1"/>
        <v>428617</v>
      </c>
      <c r="J10" s="43">
        <f t="shared" si="2"/>
        <v>530400</v>
      </c>
      <c r="K10" s="44">
        <f t="shared" si="2"/>
        <v>48418</v>
      </c>
      <c r="L10" s="57">
        <f t="shared" si="2"/>
        <v>578818</v>
      </c>
    </row>
    <row r="11" spans="1:25" x14ac:dyDescent="0.25">
      <c r="A11" s="46">
        <f t="shared" si="3"/>
        <v>500</v>
      </c>
      <c r="B11" s="47" t="s">
        <v>18</v>
      </c>
      <c r="C11" s="48">
        <f t="shared" si="4"/>
        <v>599</v>
      </c>
      <c r="D11" s="49">
        <v>147101</v>
      </c>
      <c r="E11" s="50">
        <v>747</v>
      </c>
      <c r="F11" s="51">
        <f t="shared" si="0"/>
        <v>147848</v>
      </c>
      <c r="G11" s="51">
        <v>364918</v>
      </c>
      <c r="H11" s="49">
        <v>42019</v>
      </c>
      <c r="I11" s="50">
        <f t="shared" si="1"/>
        <v>406937</v>
      </c>
      <c r="J11" s="52">
        <f t="shared" si="2"/>
        <v>512019</v>
      </c>
      <c r="K11" s="53">
        <f t="shared" si="2"/>
        <v>42766</v>
      </c>
      <c r="L11" s="54">
        <f t="shared" si="2"/>
        <v>554785</v>
      </c>
    </row>
    <row r="12" spans="1:25" x14ac:dyDescent="0.25">
      <c r="A12" s="46">
        <f t="shared" si="3"/>
        <v>600</v>
      </c>
      <c r="B12" s="47" t="s">
        <v>18</v>
      </c>
      <c r="C12" s="48">
        <f t="shared" si="4"/>
        <v>699</v>
      </c>
      <c r="D12" s="55">
        <v>201247</v>
      </c>
      <c r="E12" s="56">
        <v>430</v>
      </c>
      <c r="F12" s="41">
        <f t="shared" si="0"/>
        <v>201677</v>
      </c>
      <c r="G12" s="41">
        <v>453366</v>
      </c>
      <c r="H12" s="55">
        <v>39657</v>
      </c>
      <c r="I12" s="56">
        <f t="shared" si="1"/>
        <v>493023</v>
      </c>
      <c r="J12" s="43">
        <f t="shared" si="2"/>
        <v>654613</v>
      </c>
      <c r="K12" s="44">
        <f t="shared" si="2"/>
        <v>40087</v>
      </c>
      <c r="L12" s="57">
        <f t="shared" si="2"/>
        <v>694700</v>
      </c>
    </row>
    <row r="13" spans="1:25" x14ac:dyDescent="0.25">
      <c r="A13" s="46">
        <f t="shared" si="3"/>
        <v>700</v>
      </c>
      <c r="B13" s="47" t="s">
        <v>18</v>
      </c>
      <c r="C13" s="48">
        <f t="shared" si="4"/>
        <v>799</v>
      </c>
      <c r="D13" s="49">
        <v>279330</v>
      </c>
      <c r="E13" s="50">
        <v>244</v>
      </c>
      <c r="F13" s="51">
        <f t="shared" si="0"/>
        <v>279574</v>
      </c>
      <c r="G13" s="51">
        <v>724726</v>
      </c>
      <c r="H13" s="49">
        <v>26406</v>
      </c>
      <c r="I13" s="50">
        <f t="shared" si="1"/>
        <v>751132</v>
      </c>
      <c r="J13" s="52">
        <f t="shared" si="2"/>
        <v>1004056</v>
      </c>
      <c r="K13" s="53">
        <f t="shared" si="2"/>
        <v>26650</v>
      </c>
      <c r="L13" s="54">
        <f t="shared" si="2"/>
        <v>1030706</v>
      </c>
    </row>
    <row r="14" spans="1:25" x14ac:dyDescent="0.25">
      <c r="A14" s="46">
        <f t="shared" si="3"/>
        <v>800</v>
      </c>
      <c r="B14" s="47" t="s">
        <v>18</v>
      </c>
      <c r="C14" s="48">
        <f t="shared" si="4"/>
        <v>899</v>
      </c>
      <c r="D14" s="55">
        <v>357256</v>
      </c>
      <c r="E14" s="56">
        <v>155</v>
      </c>
      <c r="F14" s="41">
        <f t="shared" si="0"/>
        <v>357411</v>
      </c>
      <c r="G14" s="41">
        <v>725689</v>
      </c>
      <c r="H14" s="55">
        <v>12059</v>
      </c>
      <c r="I14" s="56">
        <f t="shared" si="1"/>
        <v>737748</v>
      </c>
      <c r="J14" s="43">
        <f t="shared" si="2"/>
        <v>1082945</v>
      </c>
      <c r="K14" s="44">
        <f t="shared" si="2"/>
        <v>12214</v>
      </c>
      <c r="L14" s="57">
        <f t="shared" si="2"/>
        <v>1095159</v>
      </c>
    </row>
    <row r="15" spans="1:25" x14ac:dyDescent="0.25">
      <c r="A15" s="46">
        <f t="shared" si="3"/>
        <v>900</v>
      </c>
      <c r="B15" s="47" t="s">
        <v>18</v>
      </c>
      <c r="C15" s="48">
        <f t="shared" si="4"/>
        <v>999</v>
      </c>
      <c r="D15" s="49">
        <v>423529</v>
      </c>
      <c r="E15" s="50">
        <v>256</v>
      </c>
      <c r="F15" s="51">
        <f t="shared" si="0"/>
        <v>423785</v>
      </c>
      <c r="G15" s="51">
        <v>628959</v>
      </c>
      <c r="H15" s="49">
        <v>7691</v>
      </c>
      <c r="I15" s="50">
        <f t="shared" si="1"/>
        <v>636650</v>
      </c>
      <c r="J15" s="52">
        <f t="shared" si="2"/>
        <v>1052488</v>
      </c>
      <c r="K15" s="53">
        <f t="shared" si="2"/>
        <v>7947</v>
      </c>
      <c r="L15" s="54">
        <f t="shared" si="2"/>
        <v>1060435</v>
      </c>
    </row>
    <row r="16" spans="1:25" x14ac:dyDescent="0.25">
      <c r="A16" s="46">
        <f t="shared" si="3"/>
        <v>1000</v>
      </c>
      <c r="B16" s="47" t="s">
        <v>18</v>
      </c>
      <c r="C16" s="48">
        <f t="shared" si="4"/>
        <v>1099</v>
      </c>
      <c r="D16" s="55">
        <v>437604</v>
      </c>
      <c r="E16" s="56">
        <v>11</v>
      </c>
      <c r="F16" s="41">
        <f t="shared" si="0"/>
        <v>437615</v>
      </c>
      <c r="G16" s="41">
        <v>480425</v>
      </c>
      <c r="H16" s="55">
        <v>495</v>
      </c>
      <c r="I16" s="56">
        <f t="shared" si="1"/>
        <v>480920</v>
      </c>
      <c r="J16" s="43">
        <f t="shared" si="2"/>
        <v>918029</v>
      </c>
      <c r="K16" s="44">
        <f t="shared" si="2"/>
        <v>506</v>
      </c>
      <c r="L16" s="57">
        <f t="shared" si="2"/>
        <v>918535</v>
      </c>
    </row>
    <row r="17" spans="1:24" x14ac:dyDescent="0.25">
      <c r="A17" s="46">
        <f t="shared" si="3"/>
        <v>1100</v>
      </c>
      <c r="B17" s="47" t="s">
        <v>18</v>
      </c>
      <c r="C17" s="48">
        <f t="shared" si="4"/>
        <v>1199</v>
      </c>
      <c r="D17" s="49">
        <v>510227</v>
      </c>
      <c r="E17" s="50">
        <v>1</v>
      </c>
      <c r="F17" s="51">
        <f t="shared" si="0"/>
        <v>510228</v>
      </c>
      <c r="G17" s="51">
        <v>455885</v>
      </c>
      <c r="H17" s="49">
        <v>151</v>
      </c>
      <c r="I17" s="50">
        <f t="shared" si="1"/>
        <v>456036</v>
      </c>
      <c r="J17" s="52">
        <f t="shared" si="2"/>
        <v>966112</v>
      </c>
      <c r="K17" s="53">
        <f t="shared" si="2"/>
        <v>152</v>
      </c>
      <c r="L17" s="54">
        <f t="shared" si="2"/>
        <v>966264</v>
      </c>
    </row>
    <row r="18" spans="1:24" x14ac:dyDescent="0.25">
      <c r="A18" s="46">
        <f t="shared" si="3"/>
        <v>1200</v>
      </c>
      <c r="B18" s="47" t="s">
        <v>18</v>
      </c>
      <c r="C18" s="48">
        <f t="shared" si="4"/>
        <v>1299</v>
      </c>
      <c r="D18" s="55">
        <v>608295</v>
      </c>
      <c r="E18" s="56">
        <v>1</v>
      </c>
      <c r="F18" s="41">
        <f t="shared" si="0"/>
        <v>608296</v>
      </c>
      <c r="G18" s="41">
        <v>445198</v>
      </c>
      <c r="H18" s="55">
        <v>97</v>
      </c>
      <c r="I18" s="56">
        <f t="shared" si="1"/>
        <v>445295</v>
      </c>
      <c r="J18" s="43">
        <f t="shared" si="2"/>
        <v>1053493</v>
      </c>
      <c r="K18" s="44">
        <f t="shared" si="2"/>
        <v>98</v>
      </c>
      <c r="L18" s="57">
        <f t="shared" si="2"/>
        <v>1053591</v>
      </c>
    </row>
    <row r="19" spans="1:24" x14ac:dyDescent="0.25">
      <c r="A19" s="46">
        <f t="shared" si="3"/>
        <v>1300</v>
      </c>
      <c r="B19" s="47" t="s">
        <v>18</v>
      </c>
      <c r="C19" s="48">
        <f t="shared" si="4"/>
        <v>1399</v>
      </c>
      <c r="D19" s="49">
        <v>643097</v>
      </c>
      <c r="E19" s="50">
        <v>3</v>
      </c>
      <c r="F19" s="51">
        <f t="shared" si="0"/>
        <v>643100</v>
      </c>
      <c r="G19" s="51">
        <v>405969</v>
      </c>
      <c r="H19" s="49">
        <v>43</v>
      </c>
      <c r="I19" s="50">
        <f t="shared" si="1"/>
        <v>406012</v>
      </c>
      <c r="J19" s="52">
        <f t="shared" si="2"/>
        <v>1049066</v>
      </c>
      <c r="K19" s="53">
        <f t="shared" si="2"/>
        <v>46</v>
      </c>
      <c r="L19" s="54">
        <f t="shared" si="2"/>
        <v>1049112</v>
      </c>
    </row>
    <row r="20" spans="1:24" x14ac:dyDescent="0.25">
      <c r="A20" s="46">
        <f t="shared" si="3"/>
        <v>1400</v>
      </c>
      <c r="B20" s="47" t="s">
        <v>18</v>
      </c>
      <c r="C20" s="48">
        <f t="shared" si="4"/>
        <v>1499</v>
      </c>
      <c r="D20" s="55">
        <v>505782</v>
      </c>
      <c r="E20" s="56"/>
      <c r="F20" s="41">
        <f t="shared" si="0"/>
        <v>505782</v>
      </c>
      <c r="G20" s="41">
        <v>294051</v>
      </c>
      <c r="H20" s="55">
        <v>28</v>
      </c>
      <c r="I20" s="56">
        <f t="shared" si="1"/>
        <v>294079</v>
      </c>
      <c r="J20" s="43">
        <f t="shared" si="2"/>
        <v>799833</v>
      </c>
      <c r="K20" s="44">
        <f t="shared" si="2"/>
        <v>28</v>
      </c>
      <c r="L20" s="57">
        <f t="shared" si="2"/>
        <v>799861</v>
      </c>
    </row>
    <row r="21" spans="1:24" x14ac:dyDescent="0.25">
      <c r="A21" s="46">
        <f t="shared" si="3"/>
        <v>1500</v>
      </c>
      <c r="B21" s="47" t="s">
        <v>19</v>
      </c>
      <c r="C21" s="48">
        <f t="shared" si="4"/>
        <v>1599</v>
      </c>
      <c r="D21" s="49">
        <v>369162</v>
      </c>
      <c r="E21" s="50"/>
      <c r="F21" s="51">
        <f t="shared" si="0"/>
        <v>369162</v>
      </c>
      <c r="G21" s="51">
        <v>185890</v>
      </c>
      <c r="H21" s="49">
        <v>15</v>
      </c>
      <c r="I21" s="50">
        <f t="shared" si="1"/>
        <v>185905</v>
      </c>
      <c r="J21" s="52">
        <f t="shared" si="2"/>
        <v>555052</v>
      </c>
      <c r="K21" s="53">
        <f t="shared" si="2"/>
        <v>15</v>
      </c>
      <c r="L21" s="54">
        <f t="shared" si="2"/>
        <v>555067</v>
      </c>
    </row>
    <row r="22" spans="1:24" x14ac:dyDescent="0.25">
      <c r="A22" s="46">
        <f t="shared" si="3"/>
        <v>1600</v>
      </c>
      <c r="B22" s="47" t="s">
        <v>19</v>
      </c>
      <c r="C22" s="48">
        <v>1699</v>
      </c>
      <c r="D22" s="55">
        <v>237085</v>
      </c>
      <c r="E22" s="56"/>
      <c r="F22" s="41">
        <f t="shared" si="0"/>
        <v>237085</v>
      </c>
      <c r="G22" s="41">
        <v>102218</v>
      </c>
      <c r="H22" s="55">
        <v>4</v>
      </c>
      <c r="I22" s="56">
        <f t="shared" si="1"/>
        <v>102222</v>
      </c>
      <c r="J22" s="43">
        <f t="shared" si="2"/>
        <v>339303</v>
      </c>
      <c r="K22" s="44">
        <f t="shared" si="2"/>
        <v>4</v>
      </c>
      <c r="L22" s="57">
        <f t="shared" si="2"/>
        <v>339307</v>
      </c>
    </row>
    <row r="23" spans="1:24" x14ac:dyDescent="0.25">
      <c r="A23" s="46">
        <v>1700</v>
      </c>
      <c r="B23" s="47" t="s">
        <v>19</v>
      </c>
      <c r="C23" s="48">
        <v>1799</v>
      </c>
      <c r="D23" s="49">
        <v>105656</v>
      </c>
      <c r="E23" s="50"/>
      <c r="F23" s="51">
        <f t="shared" si="0"/>
        <v>105656</v>
      </c>
      <c r="G23" s="51">
        <v>43319</v>
      </c>
      <c r="H23" s="49">
        <v>4</v>
      </c>
      <c r="I23" s="50">
        <f t="shared" si="1"/>
        <v>43323</v>
      </c>
      <c r="J23" s="52">
        <f t="shared" si="2"/>
        <v>148975</v>
      </c>
      <c r="K23" s="53">
        <f t="shared" si="2"/>
        <v>4</v>
      </c>
      <c r="L23" s="54">
        <f t="shared" si="2"/>
        <v>148979</v>
      </c>
      <c r="O23" s="188" t="s">
        <v>9</v>
      </c>
      <c r="P23" s="188"/>
      <c r="Q23" s="188"/>
      <c r="R23" s="188"/>
      <c r="S23" s="188"/>
      <c r="T23" s="188"/>
      <c r="U23" s="188"/>
      <c r="V23" s="188"/>
      <c r="W23" s="188"/>
      <c r="X23" s="188"/>
    </row>
    <row r="24" spans="1:24" x14ac:dyDescent="0.25">
      <c r="A24" s="46">
        <f t="shared" si="3"/>
        <v>1800</v>
      </c>
      <c r="B24" s="47" t="s">
        <v>19</v>
      </c>
      <c r="C24" s="48">
        <v>1899</v>
      </c>
      <c r="D24" s="55">
        <v>54280</v>
      </c>
      <c r="E24" s="56"/>
      <c r="F24" s="41">
        <f t="shared" si="0"/>
        <v>54280</v>
      </c>
      <c r="G24" s="41">
        <v>23842</v>
      </c>
      <c r="H24" s="55">
        <v>5</v>
      </c>
      <c r="I24" s="56">
        <f t="shared" si="1"/>
        <v>23847</v>
      </c>
      <c r="J24" s="43">
        <f>D24+G24</f>
        <v>78122</v>
      </c>
      <c r="K24" s="44">
        <f t="shared" ref="K24:K26" si="5">E24+H24</f>
        <v>5</v>
      </c>
      <c r="L24" s="57">
        <f>F24+I24</f>
        <v>78127</v>
      </c>
      <c r="O24" s="177" t="s">
        <v>10</v>
      </c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 x14ac:dyDescent="0.25">
      <c r="A25" s="46">
        <f t="shared" si="3"/>
        <v>1900</v>
      </c>
      <c r="B25" s="47" t="s">
        <v>19</v>
      </c>
      <c r="C25" s="48">
        <v>1999</v>
      </c>
      <c r="D25" s="49">
        <v>22287</v>
      </c>
      <c r="E25" s="50"/>
      <c r="F25" s="51">
        <f t="shared" si="0"/>
        <v>22287</v>
      </c>
      <c r="G25" s="51">
        <v>12308</v>
      </c>
      <c r="H25" s="49">
        <v>1</v>
      </c>
      <c r="I25" s="50">
        <f t="shared" si="1"/>
        <v>12309</v>
      </c>
      <c r="J25" s="52">
        <f>D25+G25</f>
        <v>34595</v>
      </c>
      <c r="K25" s="53">
        <f t="shared" si="5"/>
        <v>1</v>
      </c>
      <c r="L25" s="54">
        <f>F25+I25</f>
        <v>34596</v>
      </c>
      <c r="O25" s="205" t="s">
        <v>11</v>
      </c>
      <c r="P25" s="205"/>
      <c r="Q25" s="205"/>
      <c r="R25" s="205"/>
      <c r="S25" s="205"/>
      <c r="T25" s="205"/>
      <c r="U25" s="205"/>
      <c r="V25" s="205"/>
      <c r="W25" s="205"/>
      <c r="X25" s="205"/>
    </row>
    <row r="26" spans="1:24" x14ac:dyDescent="0.25">
      <c r="A26" s="46">
        <v>2000</v>
      </c>
      <c r="B26" s="47" t="s">
        <v>20</v>
      </c>
      <c r="C26" s="58" t="s">
        <v>21</v>
      </c>
      <c r="D26" s="55">
        <v>34981</v>
      </c>
      <c r="E26" s="56"/>
      <c r="F26" s="41">
        <f t="shared" si="0"/>
        <v>34981</v>
      </c>
      <c r="G26" s="41">
        <v>17543</v>
      </c>
      <c r="H26" s="55"/>
      <c r="I26" s="56">
        <f t="shared" si="1"/>
        <v>17543</v>
      </c>
      <c r="J26" s="44">
        <f>D26+G26</f>
        <v>52524</v>
      </c>
      <c r="K26" s="44">
        <f t="shared" si="5"/>
        <v>0</v>
      </c>
      <c r="L26" s="57">
        <f>F26+I26</f>
        <v>52524</v>
      </c>
      <c r="O26" s="205"/>
      <c r="P26" s="205"/>
      <c r="Q26" s="205"/>
      <c r="R26" s="205"/>
      <c r="S26" s="205"/>
      <c r="T26" s="205"/>
      <c r="U26" s="205"/>
      <c r="V26" s="205"/>
      <c r="W26" s="205"/>
      <c r="X26" s="205"/>
    </row>
    <row r="27" spans="1:24" x14ac:dyDescent="0.25">
      <c r="A27" s="59"/>
      <c r="B27" s="60" t="s">
        <v>22</v>
      </c>
      <c r="C27" s="61"/>
      <c r="D27" s="50">
        <v>6692761</v>
      </c>
      <c r="E27" s="50">
        <v>31017</v>
      </c>
      <c r="F27" s="51">
        <f t="shared" ref="F27:L27" si="6">SUM(F6:F26)</f>
        <v>6723778</v>
      </c>
      <c r="G27" s="50">
        <v>7872912</v>
      </c>
      <c r="H27" s="50">
        <v>655249</v>
      </c>
      <c r="I27" s="50">
        <f t="shared" si="6"/>
        <v>8528161</v>
      </c>
      <c r="J27" s="50">
        <f t="shared" si="6"/>
        <v>14565673</v>
      </c>
      <c r="K27" s="50">
        <f t="shared" si="6"/>
        <v>686266</v>
      </c>
      <c r="L27" s="50">
        <f t="shared" si="6"/>
        <v>15251939</v>
      </c>
    </row>
    <row r="28" spans="1:24" x14ac:dyDescent="0.25">
      <c r="A28" s="59"/>
      <c r="B28" s="62" t="s">
        <v>23</v>
      </c>
      <c r="C28" s="61"/>
      <c r="D28" s="63">
        <v>925.01949397414501</v>
      </c>
      <c r="E28" s="63">
        <v>222.746391656188</v>
      </c>
      <c r="F28" s="63">
        <v>921.77988600157698</v>
      </c>
      <c r="G28" s="63">
        <v>763.84458519671</v>
      </c>
      <c r="H28" s="63">
        <v>316.30121485115302</v>
      </c>
      <c r="I28" s="63">
        <v>729.458233218175</v>
      </c>
      <c r="J28" s="63">
        <v>837.90262176281396</v>
      </c>
      <c r="K28" s="63">
        <v>312.07283991921798</v>
      </c>
      <c r="L28" s="64">
        <v>814.24273818562006</v>
      </c>
    </row>
    <row r="29" spans="1:24" ht="15" hidden="1" customHeight="1" x14ac:dyDescent="0.25">
      <c r="A29" s="59"/>
      <c r="B29" s="60" t="s">
        <v>24</v>
      </c>
      <c r="C29" s="61"/>
      <c r="D29" s="65"/>
      <c r="E29" s="66"/>
      <c r="F29" s="67"/>
      <c r="G29" s="65"/>
      <c r="H29" s="65"/>
      <c r="I29" s="65"/>
      <c r="J29" s="53"/>
      <c r="K29" s="53"/>
      <c r="L29" s="68"/>
    </row>
    <row r="30" spans="1:24" x14ac:dyDescent="0.25">
      <c r="A30" s="69"/>
      <c r="B30" s="70" t="s">
        <v>25</v>
      </c>
      <c r="C30" s="71"/>
      <c r="D30" s="72">
        <f>D27+D29</f>
        <v>6692761</v>
      </c>
      <c r="E30" s="72">
        <f t="shared" ref="E30:L30" si="7">E27+E29</f>
        <v>31017</v>
      </c>
      <c r="F30" s="72">
        <f t="shared" si="7"/>
        <v>6723778</v>
      </c>
      <c r="G30" s="72">
        <f t="shared" si="7"/>
        <v>7872912</v>
      </c>
      <c r="H30" s="72">
        <f t="shared" si="7"/>
        <v>655249</v>
      </c>
      <c r="I30" s="72">
        <f t="shared" si="7"/>
        <v>8528161</v>
      </c>
      <c r="J30" s="72">
        <f t="shared" si="7"/>
        <v>14565673</v>
      </c>
      <c r="K30" s="72">
        <f t="shared" si="7"/>
        <v>686266</v>
      </c>
      <c r="L30" s="73">
        <f t="shared" si="7"/>
        <v>15251939</v>
      </c>
    </row>
    <row r="31" spans="1:24" x14ac:dyDescent="0.25">
      <c r="A31" s="206" t="s">
        <v>26</v>
      </c>
      <c r="B31" s="206"/>
      <c r="C31" s="206"/>
      <c r="D31" s="29"/>
      <c r="E31" s="29"/>
      <c r="F31" s="29"/>
      <c r="G31" s="29"/>
      <c r="H31" s="29"/>
      <c r="I31" s="29"/>
      <c r="J31" s="29"/>
      <c r="K31" s="29"/>
      <c r="N31" s="74"/>
      <c r="O31" s="74"/>
    </row>
    <row r="32" spans="1:24" ht="15" customHeight="1" x14ac:dyDescent="0.25">
      <c r="A32" s="192" t="s">
        <v>27</v>
      </c>
      <c r="B32" s="193"/>
      <c r="C32" s="194"/>
      <c r="D32" s="75" t="str">
        <f>D4</f>
        <v>Hommes</v>
      </c>
      <c r="E32" s="31"/>
      <c r="F32" s="34"/>
      <c r="G32" s="31" t="str">
        <f>G4</f>
        <v>Femmes</v>
      </c>
      <c r="H32" s="32"/>
      <c r="I32" s="32"/>
      <c r="J32" s="33" t="s">
        <v>2</v>
      </c>
      <c r="K32" s="32"/>
      <c r="L32" s="34"/>
      <c r="N32" s="76"/>
      <c r="O32" s="76"/>
    </row>
    <row r="33" spans="1:17" ht="67.5" x14ac:dyDescent="0.25">
      <c r="A33" s="195"/>
      <c r="B33" s="196"/>
      <c r="C33" s="197"/>
      <c r="D33" s="35" t="s">
        <v>14</v>
      </c>
      <c r="E33" s="36" t="s">
        <v>15</v>
      </c>
      <c r="F33" s="37" t="s">
        <v>16</v>
      </c>
      <c r="G33" s="35" t="s">
        <v>14</v>
      </c>
      <c r="H33" s="36" t="s">
        <v>15</v>
      </c>
      <c r="I33" s="37" t="s">
        <v>16</v>
      </c>
      <c r="J33" s="35" t="s">
        <v>14</v>
      </c>
      <c r="K33" s="36" t="s">
        <v>15</v>
      </c>
      <c r="L33" s="37" t="s">
        <v>16</v>
      </c>
    </row>
    <row r="34" spans="1:17" x14ac:dyDescent="0.25">
      <c r="A34" s="202" t="s">
        <v>17</v>
      </c>
      <c r="B34" s="203"/>
      <c r="C34" s="204"/>
      <c r="D34" s="77">
        <f t="shared" ref="D34:L49" si="8">D6/D$30</f>
        <v>0.11478088041691613</v>
      </c>
      <c r="E34" s="77">
        <f t="shared" si="8"/>
        <v>0.2802011799980656</v>
      </c>
      <c r="F34" s="77">
        <f t="shared" si="8"/>
        <v>0.11554396947668409</v>
      </c>
      <c r="G34" s="77">
        <f t="shared" si="8"/>
        <v>7.9356532881353178E-2</v>
      </c>
      <c r="H34" s="77">
        <f t="shared" si="8"/>
        <v>0.18664202463490978</v>
      </c>
      <c r="I34" s="77">
        <f t="shared" si="8"/>
        <v>8.7599659528003748E-2</v>
      </c>
      <c r="J34" s="77">
        <f t="shared" si="8"/>
        <v>9.5633617478574448E-2</v>
      </c>
      <c r="K34" s="77">
        <f t="shared" si="8"/>
        <v>0.19087059536681111</v>
      </c>
      <c r="L34" s="78">
        <f t="shared" si="8"/>
        <v>9.9918836549241372E-2</v>
      </c>
    </row>
    <row r="35" spans="1:17" x14ac:dyDescent="0.25">
      <c r="A35" s="46">
        <v>100</v>
      </c>
      <c r="B35" s="47" t="s">
        <v>18</v>
      </c>
      <c r="C35" s="48">
        <f>A35+99</f>
        <v>199</v>
      </c>
      <c r="D35" s="79">
        <f t="shared" si="8"/>
        <v>5.9117903657399391E-2</v>
      </c>
      <c r="E35" s="79">
        <f t="shared" si="8"/>
        <v>0.24802527646129541</v>
      </c>
      <c r="F35" s="79">
        <f t="shared" si="8"/>
        <v>5.9989339326789196E-2</v>
      </c>
      <c r="G35" s="79">
        <f t="shared" si="8"/>
        <v>6.9140363819638784E-2</v>
      </c>
      <c r="H35" s="79">
        <f t="shared" si="8"/>
        <v>0.16758362088305362</v>
      </c>
      <c r="I35" s="79">
        <f t="shared" si="8"/>
        <v>7.6704110065464293E-2</v>
      </c>
      <c r="J35" s="79">
        <f t="shared" si="8"/>
        <v>6.4535157421150402E-2</v>
      </c>
      <c r="K35" s="79">
        <f t="shared" si="8"/>
        <v>0.17121932311960669</v>
      </c>
      <c r="L35" s="80">
        <f t="shared" si="8"/>
        <v>6.9335446463561129E-2</v>
      </c>
      <c r="P35" s="81"/>
    </row>
    <row r="36" spans="1:17" x14ac:dyDescent="0.25">
      <c r="A36" s="46">
        <f>A35+100</f>
        <v>200</v>
      </c>
      <c r="B36" s="47" t="s">
        <v>18</v>
      </c>
      <c r="C36" s="48">
        <f>C35+100</f>
        <v>299</v>
      </c>
      <c r="D36" s="77">
        <f t="shared" si="8"/>
        <v>3.6742384794556389E-2</v>
      </c>
      <c r="E36" s="77">
        <f t="shared" si="8"/>
        <v>0.13531289292968371</v>
      </c>
      <c r="F36" s="77">
        <f t="shared" si="8"/>
        <v>3.7197093657762047E-2</v>
      </c>
      <c r="G36" s="77">
        <f t="shared" si="8"/>
        <v>6.5430808829058426E-2</v>
      </c>
      <c r="H36" s="77">
        <f t="shared" si="8"/>
        <v>0.13395365731195316</v>
      </c>
      <c r="I36" s="77">
        <f t="shared" si="8"/>
        <v>7.0695663461325373E-2</v>
      </c>
      <c r="J36" s="77">
        <f t="shared" si="8"/>
        <v>5.2248804432174195E-2</v>
      </c>
      <c r="K36" s="77">
        <f t="shared" si="8"/>
        <v>0.13401509035854903</v>
      </c>
      <c r="L36" s="78">
        <f t="shared" si="8"/>
        <v>5.5927905297811643E-2</v>
      </c>
    </row>
    <row r="37" spans="1:17" x14ac:dyDescent="0.25">
      <c r="A37" s="46">
        <f t="shared" ref="A37:A53" si="9">A36+100</f>
        <v>300</v>
      </c>
      <c r="B37" s="47" t="s">
        <v>18</v>
      </c>
      <c r="C37" s="48">
        <f t="shared" ref="C37:C49" si="10">C36+100</f>
        <v>399</v>
      </c>
      <c r="D37" s="79">
        <f t="shared" si="8"/>
        <v>2.9484244245386919E-2</v>
      </c>
      <c r="E37" s="79">
        <f t="shared" si="8"/>
        <v>0.22977721894444983</v>
      </c>
      <c r="F37" s="79">
        <f t="shared" si="8"/>
        <v>3.0408202055451562E-2</v>
      </c>
      <c r="G37" s="79">
        <f t="shared" si="8"/>
        <v>5.6232306419784703E-2</v>
      </c>
      <c r="H37" s="79">
        <f t="shared" si="8"/>
        <v>0.24378213473046123</v>
      </c>
      <c r="I37" s="79">
        <f t="shared" si="8"/>
        <v>7.0642428068607058E-2</v>
      </c>
      <c r="J37" s="79">
        <f t="shared" si="8"/>
        <v>4.3941876218146596E-2</v>
      </c>
      <c r="K37" s="79">
        <f t="shared" si="8"/>
        <v>0.24314915790670091</v>
      </c>
      <c r="L37" s="80">
        <f t="shared" si="8"/>
        <v>5.2905273224604428E-2</v>
      </c>
    </row>
    <row r="38" spans="1:17" x14ac:dyDescent="0.25">
      <c r="A38" s="46">
        <f t="shared" si="9"/>
        <v>400</v>
      </c>
      <c r="B38" s="47" t="s">
        <v>18</v>
      </c>
      <c r="C38" s="48">
        <f t="shared" si="10"/>
        <v>499</v>
      </c>
      <c r="D38" s="77">
        <f t="shared" si="8"/>
        <v>2.2224011883884693E-2</v>
      </c>
      <c r="E38" s="77">
        <f t="shared" si="8"/>
        <v>4.7103201470161525E-2</v>
      </c>
      <c r="F38" s="77">
        <f t="shared" si="8"/>
        <v>2.2338780370202586E-2</v>
      </c>
      <c r="G38" s="77">
        <f t="shared" si="8"/>
        <v>4.8477615398216059E-2</v>
      </c>
      <c r="H38" s="77">
        <f t="shared" si="8"/>
        <v>7.1662833518250313E-2</v>
      </c>
      <c r="I38" s="77">
        <f t="shared" si="8"/>
        <v>5.0259018327632417E-2</v>
      </c>
      <c r="J38" s="77">
        <f t="shared" si="8"/>
        <v>3.6414383324409383E-2</v>
      </c>
      <c r="K38" s="77">
        <f t="shared" si="8"/>
        <v>7.055281771208248E-2</v>
      </c>
      <c r="L38" s="78">
        <f t="shared" si="8"/>
        <v>3.7950453381697898E-2</v>
      </c>
      <c r="Q38" s="81"/>
    </row>
    <row r="39" spans="1:17" x14ac:dyDescent="0.25">
      <c r="A39" s="46">
        <f t="shared" si="9"/>
        <v>500</v>
      </c>
      <c r="B39" s="47" t="s">
        <v>18</v>
      </c>
      <c r="C39" s="48">
        <f t="shared" si="10"/>
        <v>599</v>
      </c>
      <c r="D39" s="79">
        <f t="shared" si="8"/>
        <v>2.1979120425785412E-2</v>
      </c>
      <c r="E39" s="79">
        <f t="shared" si="8"/>
        <v>2.4083567076119548E-2</v>
      </c>
      <c r="F39" s="79">
        <f t="shared" si="8"/>
        <v>2.1988828304563297E-2</v>
      </c>
      <c r="G39" s="79">
        <f t="shared" si="8"/>
        <v>4.6351083309453985E-2</v>
      </c>
      <c r="H39" s="79">
        <f t="shared" si="8"/>
        <v>6.4126767076332816E-2</v>
      </c>
      <c r="I39" s="79">
        <f t="shared" si="8"/>
        <v>4.771685243747157E-2</v>
      </c>
      <c r="J39" s="79">
        <f t="shared" si="8"/>
        <v>3.51524436941568E-2</v>
      </c>
      <c r="K39" s="79">
        <f t="shared" si="8"/>
        <v>6.2316944158679E-2</v>
      </c>
      <c r="L39" s="80">
        <f t="shared" si="8"/>
        <v>3.637471930618133E-2</v>
      </c>
    </row>
    <row r="40" spans="1:17" x14ac:dyDescent="0.25">
      <c r="A40" s="46">
        <f t="shared" si="9"/>
        <v>600</v>
      </c>
      <c r="B40" s="47" t="s">
        <v>18</v>
      </c>
      <c r="C40" s="48">
        <f t="shared" si="10"/>
        <v>699</v>
      </c>
      <c r="D40" s="77">
        <f t="shared" si="8"/>
        <v>3.0069354037892584E-2</v>
      </c>
      <c r="E40" s="77">
        <f t="shared" si="8"/>
        <v>1.3863365251313795E-2</v>
      </c>
      <c r="F40" s="77">
        <f t="shared" si="8"/>
        <v>2.9994595300439724E-2</v>
      </c>
      <c r="G40" s="77">
        <f t="shared" si="8"/>
        <v>5.7585554112633296E-2</v>
      </c>
      <c r="H40" s="77">
        <f t="shared" si="8"/>
        <v>6.052203055632286E-2</v>
      </c>
      <c r="I40" s="77">
        <f t="shared" si="8"/>
        <v>5.7811174062028146E-2</v>
      </c>
      <c r="J40" s="77">
        <f t="shared" si="8"/>
        <v>4.4942173286466061E-2</v>
      </c>
      <c r="K40" s="77">
        <f t="shared" si="8"/>
        <v>5.8413210038090184E-2</v>
      </c>
      <c r="L40" s="78">
        <f t="shared" si="8"/>
        <v>4.5548307005424032E-2</v>
      </c>
      <c r="N40" s="82"/>
    </row>
    <row r="41" spans="1:17" x14ac:dyDescent="0.25">
      <c r="A41" s="46">
        <f t="shared" si="9"/>
        <v>700</v>
      </c>
      <c r="B41" s="47" t="s">
        <v>18</v>
      </c>
      <c r="C41" s="48">
        <f t="shared" si="10"/>
        <v>799</v>
      </c>
      <c r="D41" s="79">
        <f t="shared" si="8"/>
        <v>4.1736138493515609E-2</v>
      </c>
      <c r="E41" s="79">
        <f t="shared" si="8"/>
        <v>7.8666537705129446E-3</v>
      </c>
      <c r="F41" s="79">
        <f t="shared" si="8"/>
        <v>4.1579897492153968E-2</v>
      </c>
      <c r="G41" s="79">
        <f t="shared" si="8"/>
        <v>9.2053105636135654E-2</v>
      </c>
      <c r="H41" s="79">
        <f t="shared" si="8"/>
        <v>4.0299183974336475E-2</v>
      </c>
      <c r="I41" s="79">
        <f t="shared" si="8"/>
        <v>8.807666740813172E-2</v>
      </c>
      <c r="J41" s="79">
        <f t="shared" si="8"/>
        <v>6.8933031793312949E-2</v>
      </c>
      <c r="K41" s="79">
        <f t="shared" si="8"/>
        <v>3.8833338676256726E-2</v>
      </c>
      <c r="L41" s="80">
        <f t="shared" si="8"/>
        <v>6.7578686224748205E-2</v>
      </c>
      <c r="N41" s="82"/>
    </row>
    <row r="42" spans="1:17" x14ac:dyDescent="0.25">
      <c r="A42" s="46">
        <f t="shared" si="9"/>
        <v>800</v>
      </c>
      <c r="B42" s="47" t="s">
        <v>18</v>
      </c>
      <c r="C42" s="48">
        <f t="shared" si="10"/>
        <v>899</v>
      </c>
      <c r="D42" s="77">
        <f t="shared" si="8"/>
        <v>5.3379464767978418E-2</v>
      </c>
      <c r="E42" s="77">
        <f t="shared" si="8"/>
        <v>4.997259567334043E-3</v>
      </c>
      <c r="F42" s="77">
        <f t="shared" si="8"/>
        <v>5.3156276129283267E-2</v>
      </c>
      <c r="G42" s="77">
        <f t="shared" si="8"/>
        <v>9.2175423782204099E-2</v>
      </c>
      <c r="H42" s="77">
        <f t="shared" si="8"/>
        <v>1.8403690810668921E-2</v>
      </c>
      <c r="I42" s="77">
        <f t="shared" si="8"/>
        <v>8.6507278650109917E-2</v>
      </c>
      <c r="J42" s="77">
        <f t="shared" si="8"/>
        <v>7.4349122076267954E-2</v>
      </c>
      <c r="K42" s="77">
        <f t="shared" si="8"/>
        <v>1.7797763549410869E-2</v>
      </c>
      <c r="L42" s="78">
        <f t="shared" si="8"/>
        <v>7.1804575142872001E-2</v>
      </c>
      <c r="M42" s="81"/>
      <c r="N42" s="82"/>
    </row>
    <row r="43" spans="1:17" x14ac:dyDescent="0.25">
      <c r="A43" s="46">
        <f t="shared" si="9"/>
        <v>900</v>
      </c>
      <c r="B43" s="47" t="s">
        <v>18</v>
      </c>
      <c r="C43" s="48">
        <f t="shared" si="10"/>
        <v>999</v>
      </c>
      <c r="D43" s="79">
        <f t="shared" si="8"/>
        <v>6.3281656105753661E-2</v>
      </c>
      <c r="E43" s="79">
        <f t="shared" si="8"/>
        <v>8.2535383821775148E-3</v>
      </c>
      <c r="F43" s="79">
        <f t="shared" si="8"/>
        <v>6.3027809662960316E-2</v>
      </c>
      <c r="G43" s="79">
        <f t="shared" si="8"/>
        <v>7.9888991519275213E-2</v>
      </c>
      <c r="H43" s="79">
        <f t="shared" si="8"/>
        <v>1.173752268221699E-2</v>
      </c>
      <c r="I43" s="79">
        <f t="shared" si="8"/>
        <v>7.4652671308620938E-2</v>
      </c>
      <c r="J43" s="79">
        <f t="shared" si="8"/>
        <v>7.2258109872437748E-2</v>
      </c>
      <c r="K43" s="79">
        <f t="shared" si="8"/>
        <v>1.1580057878431978E-2</v>
      </c>
      <c r="L43" s="80">
        <f t="shared" si="8"/>
        <v>6.9527881012374892E-2</v>
      </c>
    </row>
    <row r="44" spans="1:17" x14ac:dyDescent="0.25">
      <c r="A44" s="46">
        <f t="shared" si="9"/>
        <v>1000</v>
      </c>
      <c r="B44" s="47" t="s">
        <v>18</v>
      </c>
      <c r="C44" s="48">
        <f t="shared" si="10"/>
        <v>1099</v>
      </c>
      <c r="D44" s="77">
        <f t="shared" si="8"/>
        <v>6.5384674576008314E-2</v>
      </c>
      <c r="E44" s="77">
        <f t="shared" si="8"/>
        <v>3.5464422735919011E-4</v>
      </c>
      <c r="F44" s="77">
        <f t="shared" si="8"/>
        <v>6.5084688994788351E-2</v>
      </c>
      <c r="G44" s="77">
        <f t="shared" si="8"/>
        <v>6.1022528894010247E-2</v>
      </c>
      <c r="H44" s="77">
        <f t="shared" si="8"/>
        <v>7.5543800906220388E-4</v>
      </c>
      <c r="I44" s="77">
        <f t="shared" si="8"/>
        <v>5.6391993537645457E-2</v>
      </c>
      <c r="J44" s="77">
        <f t="shared" si="8"/>
        <v>6.3026885197820931E-2</v>
      </c>
      <c r="K44" s="77">
        <f t="shared" si="8"/>
        <v>7.3732342852479943E-4</v>
      </c>
      <c r="L44" s="78">
        <f t="shared" si="8"/>
        <v>6.0224145926626116E-2</v>
      </c>
    </row>
    <row r="45" spans="1:17" x14ac:dyDescent="0.25">
      <c r="A45" s="46">
        <f t="shared" si="9"/>
        <v>1100</v>
      </c>
      <c r="B45" s="47" t="s">
        <v>18</v>
      </c>
      <c r="C45" s="48">
        <f t="shared" si="10"/>
        <v>1199</v>
      </c>
      <c r="D45" s="79">
        <f t="shared" si="8"/>
        <v>7.6235652221855826E-2</v>
      </c>
      <c r="E45" s="79">
        <f t="shared" si="8"/>
        <v>3.2240384305380917E-5</v>
      </c>
      <c r="F45" s="79">
        <f t="shared" si="8"/>
        <v>7.5884123479389123E-2</v>
      </c>
      <c r="G45" s="79">
        <f t="shared" si="8"/>
        <v>5.7905511963044935E-2</v>
      </c>
      <c r="H45" s="79">
        <f t="shared" si="8"/>
        <v>2.304467461987733E-4</v>
      </c>
      <c r="I45" s="79">
        <f t="shared" si="8"/>
        <v>5.3474131175525415E-2</v>
      </c>
      <c r="J45" s="79">
        <f t="shared" si="8"/>
        <v>6.63280028324129E-2</v>
      </c>
      <c r="K45" s="79">
        <f t="shared" si="8"/>
        <v>2.214884607426275E-4</v>
      </c>
      <c r="L45" s="80">
        <f t="shared" si="8"/>
        <v>6.3353518526398506E-2</v>
      </c>
    </row>
    <row r="46" spans="1:17" x14ac:dyDescent="0.25">
      <c r="A46" s="46">
        <f t="shared" si="9"/>
        <v>1200</v>
      </c>
      <c r="B46" s="47" t="s">
        <v>18</v>
      </c>
      <c r="C46" s="48">
        <f t="shared" si="10"/>
        <v>1299</v>
      </c>
      <c r="D46" s="77">
        <f t="shared" si="8"/>
        <v>9.0888498782490515E-2</v>
      </c>
      <c r="E46" s="77">
        <f t="shared" si="8"/>
        <v>3.2240384305380917E-5</v>
      </c>
      <c r="F46" s="77">
        <f t="shared" si="8"/>
        <v>9.0469375996649504E-2</v>
      </c>
      <c r="G46" s="77">
        <f t="shared" si="8"/>
        <v>5.6548072682636362E-2</v>
      </c>
      <c r="H46" s="77">
        <f t="shared" si="8"/>
        <v>1.4803532702835104E-4</v>
      </c>
      <c r="I46" s="77">
        <f t="shared" si="8"/>
        <v>5.2214656829297663E-2</v>
      </c>
      <c r="J46" s="77">
        <f t="shared" si="8"/>
        <v>7.2327107714144065E-2</v>
      </c>
      <c r="K46" s="77">
        <f t="shared" si="8"/>
        <v>1.428017707419572E-4</v>
      </c>
      <c r="L46" s="78">
        <f t="shared" si="8"/>
        <v>6.9079151182023485E-2</v>
      </c>
    </row>
    <row r="47" spans="1:17" x14ac:dyDescent="0.25">
      <c r="A47" s="46">
        <f t="shared" si="9"/>
        <v>1300</v>
      </c>
      <c r="B47" s="47" t="s">
        <v>18</v>
      </c>
      <c r="C47" s="48">
        <f t="shared" si="10"/>
        <v>1399</v>
      </c>
      <c r="D47" s="79">
        <f t="shared" si="8"/>
        <v>9.6088445411392998E-2</v>
      </c>
      <c r="E47" s="79">
        <f t="shared" si="8"/>
        <v>9.6721152916142759E-5</v>
      </c>
      <c r="F47" s="79">
        <f t="shared" si="8"/>
        <v>9.564563255955208E-2</v>
      </c>
      <c r="G47" s="79">
        <f t="shared" si="8"/>
        <v>5.1565291216261529E-2</v>
      </c>
      <c r="H47" s="79">
        <f t="shared" si="8"/>
        <v>6.5623907857928813E-5</v>
      </c>
      <c r="I47" s="79">
        <f t="shared" si="8"/>
        <v>4.7608388256272366E-2</v>
      </c>
      <c r="J47" s="79">
        <f t="shared" si="8"/>
        <v>7.2023173937791951E-2</v>
      </c>
      <c r="K47" s="79">
        <f t="shared" si="8"/>
        <v>6.7029402593163584E-5</v>
      </c>
      <c r="L47" s="80">
        <f t="shared" si="8"/>
        <v>6.8785483603101216E-2</v>
      </c>
      <c r="M47" s="82"/>
      <c r="N47" s="82"/>
    </row>
    <row r="48" spans="1:17" x14ac:dyDescent="0.25">
      <c r="A48" s="46">
        <f t="shared" si="9"/>
        <v>1400</v>
      </c>
      <c r="B48" s="47" t="s">
        <v>18</v>
      </c>
      <c r="C48" s="48">
        <f t="shared" si="10"/>
        <v>1499</v>
      </c>
      <c r="D48" s="77">
        <f t="shared" si="8"/>
        <v>7.5571501806205241E-2</v>
      </c>
      <c r="E48" s="77">
        <f t="shared" si="8"/>
        <v>0</v>
      </c>
      <c r="F48" s="77">
        <f t="shared" si="8"/>
        <v>7.5222888084645265E-2</v>
      </c>
      <c r="G48" s="77">
        <f t="shared" si="8"/>
        <v>3.7349712533304068E-2</v>
      </c>
      <c r="H48" s="77">
        <f t="shared" si="8"/>
        <v>4.2731846977255978E-5</v>
      </c>
      <c r="I48" s="77">
        <f t="shared" si="8"/>
        <v>3.4483284262574312E-2</v>
      </c>
      <c r="J48" s="77">
        <f t="shared" si="8"/>
        <v>5.4912189776606959E-2</v>
      </c>
      <c r="K48" s="77">
        <f t="shared" si="8"/>
        <v>4.0800505926273486E-5</v>
      </c>
      <c r="L48" s="78">
        <f t="shared" si="8"/>
        <v>5.2443233611149373E-2</v>
      </c>
    </row>
    <row r="49" spans="1:12" x14ac:dyDescent="0.25">
      <c r="A49" s="46">
        <f t="shared" si="9"/>
        <v>1500</v>
      </c>
      <c r="B49" s="47" t="s">
        <v>19</v>
      </c>
      <c r="C49" s="48">
        <f t="shared" si="10"/>
        <v>1599</v>
      </c>
      <c r="D49" s="79">
        <f t="shared" si="8"/>
        <v>5.5158401741822245E-2</v>
      </c>
      <c r="E49" s="79">
        <f t="shared" si="8"/>
        <v>0</v>
      </c>
      <c r="F49" s="79">
        <f t="shared" si="8"/>
        <v>5.4903954294743221E-2</v>
      </c>
      <c r="G49" s="79">
        <f t="shared" si="8"/>
        <v>2.3611339743159838E-2</v>
      </c>
      <c r="H49" s="79">
        <f t="shared" si="8"/>
        <v>2.2892060880672845E-5</v>
      </c>
      <c r="I49" s="79">
        <f t="shared" si="8"/>
        <v>2.1798955249554976E-2</v>
      </c>
      <c r="J49" s="79">
        <f t="shared" si="8"/>
        <v>3.8106855755995622E-2</v>
      </c>
      <c r="K49" s="79">
        <f t="shared" si="8"/>
        <v>2.1857413889075083E-5</v>
      </c>
      <c r="L49" s="80">
        <f t="shared" si="8"/>
        <v>3.6393208758571619E-2</v>
      </c>
    </row>
    <row r="50" spans="1:12" x14ac:dyDescent="0.25">
      <c r="A50" s="46">
        <f t="shared" si="9"/>
        <v>1600</v>
      </c>
      <c r="B50" s="47" t="s">
        <v>19</v>
      </c>
      <c r="C50" s="48">
        <v>1699</v>
      </c>
      <c r="D50" s="77">
        <f t="shared" ref="D50:L54" si="11">D22/D$30</f>
        <v>3.5424094779419137E-2</v>
      </c>
      <c r="E50" s="77">
        <f t="shared" si="11"/>
        <v>0</v>
      </c>
      <c r="F50" s="77">
        <f t="shared" si="11"/>
        <v>3.5260682312830673E-2</v>
      </c>
      <c r="G50" s="77">
        <f t="shared" si="11"/>
        <v>1.2983505975933682E-2</v>
      </c>
      <c r="H50" s="77">
        <f t="shared" si="11"/>
        <v>6.1045495681794253E-6</v>
      </c>
      <c r="I50" s="77">
        <f t="shared" si="11"/>
        <v>1.1986405978967798E-2</v>
      </c>
      <c r="J50" s="77">
        <f t="shared" si="11"/>
        <v>2.3294701178586119E-2</v>
      </c>
      <c r="K50" s="77">
        <f t="shared" si="11"/>
        <v>5.8286437037533547E-6</v>
      </c>
      <c r="L50" s="78">
        <f t="shared" si="11"/>
        <v>2.2246810716984904E-2</v>
      </c>
    </row>
    <row r="51" spans="1:12" x14ac:dyDescent="0.25">
      <c r="A51" s="46">
        <v>1700</v>
      </c>
      <c r="B51" s="47" t="s">
        <v>19</v>
      </c>
      <c r="C51" s="48">
        <v>1799</v>
      </c>
      <c r="D51" s="79">
        <f t="shared" si="11"/>
        <v>1.5786608844989385E-2</v>
      </c>
      <c r="E51" s="79">
        <f t="shared" si="11"/>
        <v>0</v>
      </c>
      <c r="F51" s="79">
        <f t="shared" si="11"/>
        <v>1.5713784720435445E-2</v>
      </c>
      <c r="G51" s="79">
        <f t="shared" si="11"/>
        <v>5.5022842882023835E-3</v>
      </c>
      <c r="H51" s="79">
        <f t="shared" si="11"/>
        <v>6.1045495681794253E-6</v>
      </c>
      <c r="I51" s="79">
        <f t="shared" si="11"/>
        <v>5.0799932130737215E-3</v>
      </c>
      <c r="J51" s="79">
        <f t="shared" si="11"/>
        <v>1.0227814396217737E-2</v>
      </c>
      <c r="K51" s="79">
        <f t="shared" si="11"/>
        <v>5.8286437037533547E-6</v>
      </c>
      <c r="L51" s="80">
        <f t="shared" si="11"/>
        <v>9.7678727930920785E-3</v>
      </c>
    </row>
    <row r="52" spans="1:12" x14ac:dyDescent="0.25">
      <c r="A52" s="46">
        <f t="shared" si="9"/>
        <v>1800</v>
      </c>
      <c r="B52" s="47" t="s">
        <v>19</v>
      </c>
      <c r="C52" s="48">
        <v>1899</v>
      </c>
      <c r="D52" s="77">
        <f t="shared" si="11"/>
        <v>8.1102552444349951E-3</v>
      </c>
      <c r="E52" s="77">
        <f t="shared" si="11"/>
        <v>0</v>
      </c>
      <c r="F52" s="77">
        <f t="shared" si="11"/>
        <v>8.0728423811732043E-3</v>
      </c>
      <c r="G52" s="77">
        <f t="shared" si="11"/>
        <v>3.0283585031815421E-3</v>
      </c>
      <c r="H52" s="77">
        <f t="shared" si="11"/>
        <v>7.6306869602242805E-6</v>
      </c>
      <c r="I52" s="77">
        <f t="shared" si="11"/>
        <v>2.7962652206026599E-3</v>
      </c>
      <c r="J52" s="77">
        <f t="shared" si="11"/>
        <v>5.3634322286378391E-3</v>
      </c>
      <c r="K52" s="77">
        <f t="shared" si="11"/>
        <v>7.2858046296916942E-6</v>
      </c>
      <c r="L52" s="78">
        <f t="shared" si="11"/>
        <v>5.1224306627504872E-3</v>
      </c>
    </row>
    <row r="53" spans="1:12" x14ac:dyDescent="0.25">
      <c r="A53" s="46">
        <f t="shared" si="9"/>
        <v>1900</v>
      </c>
      <c r="B53" s="47" t="s">
        <v>19</v>
      </c>
      <c r="C53" s="48">
        <v>1999</v>
      </c>
      <c r="D53" s="79">
        <f t="shared" si="11"/>
        <v>3.3300158185836908E-3</v>
      </c>
      <c r="E53" s="79">
        <f t="shared" si="11"/>
        <v>0</v>
      </c>
      <c r="F53" s="79">
        <f t="shared" si="11"/>
        <v>3.3146543505749295E-3</v>
      </c>
      <c r="G53" s="79">
        <f t="shared" si="11"/>
        <v>1.5633351420668744E-3</v>
      </c>
      <c r="H53" s="79">
        <f t="shared" si="11"/>
        <v>1.5261373920448563E-6</v>
      </c>
      <c r="I53" s="79">
        <f t="shared" si="11"/>
        <v>1.4433357906821881E-3</v>
      </c>
      <c r="J53" s="79">
        <f t="shared" si="11"/>
        <v>2.375104809781189E-3</v>
      </c>
      <c r="K53" s="79">
        <f t="shared" si="11"/>
        <v>1.4571609259383387E-6</v>
      </c>
      <c r="L53" s="80">
        <f t="shared" si="11"/>
        <v>2.2683017549440763E-3</v>
      </c>
    </row>
    <row r="54" spans="1:12" x14ac:dyDescent="0.25">
      <c r="A54" s="46">
        <v>2000</v>
      </c>
      <c r="B54" s="47" t="s">
        <v>20</v>
      </c>
      <c r="C54" s="58" t="s">
        <v>21</v>
      </c>
      <c r="D54" s="77">
        <f t="shared" si="11"/>
        <v>5.2266919437284551E-3</v>
      </c>
      <c r="E54" s="77">
        <f t="shared" si="11"/>
        <v>0</v>
      </c>
      <c r="F54" s="77">
        <f t="shared" si="11"/>
        <v>5.2025810489281475E-3</v>
      </c>
      <c r="G54" s="77">
        <f t="shared" si="11"/>
        <v>2.2282733504451718E-3</v>
      </c>
      <c r="H54" s="77">
        <f t="shared" si="11"/>
        <v>0</v>
      </c>
      <c r="I54" s="77">
        <f t="shared" si="11"/>
        <v>2.0570671684082887E-3</v>
      </c>
      <c r="J54" s="77">
        <f t="shared" si="11"/>
        <v>3.6060125749081419E-3</v>
      </c>
      <c r="K54" s="77">
        <f t="shared" si="11"/>
        <v>0</v>
      </c>
      <c r="L54" s="78">
        <f t="shared" si="11"/>
        <v>3.4437588558412146E-3</v>
      </c>
    </row>
    <row r="55" spans="1:12" x14ac:dyDescent="0.25">
      <c r="A55" s="83"/>
      <c r="B55" s="70" t="s">
        <v>25</v>
      </c>
      <c r="C55" s="84"/>
      <c r="D55" s="85">
        <f>SUM(D34:D54)</f>
        <v>1</v>
      </c>
      <c r="E55" s="85">
        <f t="shared" ref="E55:L55" si="12">SUM(E34:E54)</f>
        <v>1</v>
      </c>
      <c r="F55" s="85">
        <f t="shared" si="12"/>
        <v>1</v>
      </c>
      <c r="G55" s="85">
        <f t="shared" si="12"/>
        <v>1</v>
      </c>
      <c r="H55" s="85">
        <f t="shared" si="12"/>
        <v>0.99999999999999989</v>
      </c>
      <c r="I55" s="85">
        <f t="shared" si="12"/>
        <v>1.0000000000000002</v>
      </c>
      <c r="J55" s="85">
        <f t="shared" si="12"/>
        <v>1</v>
      </c>
      <c r="K55" s="85">
        <f t="shared" si="12"/>
        <v>1.0000000000000002</v>
      </c>
      <c r="L55" s="85">
        <f t="shared" si="12"/>
        <v>1</v>
      </c>
    </row>
    <row r="56" spans="1:12" x14ac:dyDescent="0.25">
      <c r="A56" s="188" t="s">
        <v>9</v>
      </c>
      <c r="B56" s="188"/>
      <c r="C56" s="188"/>
      <c r="D56" s="188"/>
      <c r="E56" s="188"/>
      <c r="F56" s="188"/>
      <c r="G56" s="188"/>
      <c r="H56" s="188"/>
      <c r="I56" s="188"/>
      <c r="J56" s="188"/>
    </row>
    <row r="57" spans="1:12" x14ac:dyDescent="0.25">
      <c r="A57" s="177" t="s">
        <v>10</v>
      </c>
      <c r="B57" s="177"/>
      <c r="C57" s="177"/>
      <c r="D57" s="177"/>
      <c r="E57" s="177"/>
      <c r="F57" s="177"/>
      <c r="G57" s="177"/>
      <c r="H57" s="177"/>
      <c r="I57" s="177"/>
      <c r="J57" s="177"/>
    </row>
    <row r="58" spans="1:12" ht="12.75" customHeight="1" x14ac:dyDescent="0.25">
      <c r="A58" s="205" t="s">
        <v>11</v>
      </c>
      <c r="B58" s="205"/>
      <c r="C58" s="205"/>
      <c r="D58" s="205"/>
      <c r="E58" s="205"/>
      <c r="F58" s="205"/>
      <c r="G58" s="205"/>
      <c r="H58" s="205"/>
      <c r="I58" s="205"/>
      <c r="J58" s="205"/>
    </row>
    <row r="59" spans="1:12" x14ac:dyDescent="0.25">
      <c r="A59" s="205"/>
      <c r="B59" s="205"/>
      <c r="C59" s="205"/>
      <c r="D59" s="205"/>
      <c r="E59" s="205"/>
      <c r="F59" s="205"/>
      <c r="G59" s="205"/>
      <c r="H59" s="205"/>
      <c r="I59" s="205"/>
      <c r="J59" s="205"/>
    </row>
  </sheetData>
  <mergeCells count="15">
    <mergeCell ref="A6:C6"/>
    <mergeCell ref="A56:J56"/>
    <mergeCell ref="A57:J57"/>
    <mergeCell ref="A58:J59"/>
    <mergeCell ref="O23:X23"/>
    <mergeCell ref="O24:X24"/>
    <mergeCell ref="O25:X26"/>
    <mergeCell ref="A31:C31"/>
    <mergeCell ref="A32:C33"/>
    <mergeCell ref="A34:C34"/>
    <mergeCell ref="A2:L2"/>
    <mergeCell ref="A3:B3"/>
    <mergeCell ref="A4:C5"/>
    <mergeCell ref="D4:F4"/>
    <mergeCell ref="O4:Y4"/>
  </mergeCells>
  <pageMargins left="0.7" right="0.7" top="0.75" bottom="0.75" header="0.3" footer="0.3"/>
  <pageSetup paperSize="9" orientation="portrait" verticalDpi="0" r:id="rId1"/>
  <ignoredErrors>
    <ignoredError sqref="F6:L3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8D4E-51E4-4D19-80E4-4B87918B381D}">
  <dimension ref="A1:T38"/>
  <sheetViews>
    <sheetView showGridLines="0" workbookViewId="0">
      <selection activeCell="P22" sqref="P22"/>
    </sheetView>
  </sheetViews>
  <sheetFormatPr baseColWidth="10" defaultColWidth="11.42578125" defaultRowHeight="11.25" x14ac:dyDescent="0.25"/>
  <cols>
    <col min="1" max="1" width="14.140625" style="86" customWidth="1"/>
    <col min="2" max="2" width="14.140625" style="110" customWidth="1"/>
    <col min="3" max="4" width="14.140625" style="86" customWidth="1"/>
    <col min="5" max="5" width="1.42578125" style="86" customWidth="1"/>
    <col min="6" max="6" width="15.42578125" style="86" customWidth="1"/>
    <col min="7" max="7" width="16.85546875" style="86" customWidth="1"/>
    <col min="8" max="15" width="11.42578125" style="86"/>
    <col min="16" max="18" width="11.42578125" style="125"/>
    <col min="19" max="19" width="11.42578125" style="87"/>
    <col min="20" max="255" width="11.42578125" style="86"/>
    <col min="256" max="259" width="20.85546875" style="86" customWidth="1"/>
    <col min="260" max="511" width="11.42578125" style="86"/>
    <col min="512" max="515" width="20.85546875" style="86" customWidth="1"/>
    <col min="516" max="767" width="11.42578125" style="86"/>
    <col min="768" max="771" width="20.85546875" style="86" customWidth="1"/>
    <col min="772" max="1023" width="11.42578125" style="86"/>
    <col min="1024" max="1027" width="20.85546875" style="86" customWidth="1"/>
    <col min="1028" max="1279" width="11.42578125" style="86"/>
    <col min="1280" max="1283" width="20.85546875" style="86" customWidth="1"/>
    <col min="1284" max="1535" width="11.42578125" style="86"/>
    <col min="1536" max="1539" width="20.85546875" style="86" customWidth="1"/>
    <col min="1540" max="1791" width="11.42578125" style="86"/>
    <col min="1792" max="1795" width="20.85546875" style="86" customWidth="1"/>
    <col min="1796" max="2047" width="11.42578125" style="86"/>
    <col min="2048" max="2051" width="20.85546875" style="86" customWidth="1"/>
    <col min="2052" max="2303" width="11.42578125" style="86"/>
    <col min="2304" max="2307" width="20.85546875" style="86" customWidth="1"/>
    <col min="2308" max="2559" width="11.42578125" style="86"/>
    <col min="2560" max="2563" width="20.85546875" style="86" customWidth="1"/>
    <col min="2564" max="2815" width="11.42578125" style="86"/>
    <col min="2816" max="2819" width="20.85546875" style="86" customWidth="1"/>
    <col min="2820" max="3071" width="11.42578125" style="86"/>
    <col min="3072" max="3075" width="20.85546875" style="86" customWidth="1"/>
    <col min="3076" max="3327" width="11.42578125" style="86"/>
    <col min="3328" max="3331" width="20.85546875" style="86" customWidth="1"/>
    <col min="3332" max="3583" width="11.42578125" style="86"/>
    <col min="3584" max="3587" width="20.85546875" style="86" customWidth="1"/>
    <col min="3588" max="3839" width="11.42578125" style="86"/>
    <col min="3840" max="3843" width="20.85546875" style="86" customWidth="1"/>
    <col min="3844" max="4095" width="11.42578125" style="86"/>
    <col min="4096" max="4099" width="20.85546875" style="86" customWidth="1"/>
    <col min="4100" max="4351" width="11.42578125" style="86"/>
    <col min="4352" max="4355" width="20.85546875" style="86" customWidth="1"/>
    <col min="4356" max="4607" width="11.42578125" style="86"/>
    <col min="4608" max="4611" width="20.85546875" style="86" customWidth="1"/>
    <col min="4612" max="4863" width="11.42578125" style="86"/>
    <col min="4864" max="4867" width="20.85546875" style="86" customWidth="1"/>
    <col min="4868" max="5119" width="11.42578125" style="86"/>
    <col min="5120" max="5123" width="20.85546875" style="86" customWidth="1"/>
    <col min="5124" max="5375" width="11.42578125" style="86"/>
    <col min="5376" max="5379" width="20.85546875" style="86" customWidth="1"/>
    <col min="5380" max="5631" width="11.42578125" style="86"/>
    <col min="5632" max="5635" width="20.85546875" style="86" customWidth="1"/>
    <col min="5636" max="5887" width="11.42578125" style="86"/>
    <col min="5888" max="5891" width="20.85546875" style="86" customWidth="1"/>
    <col min="5892" max="6143" width="11.42578125" style="86"/>
    <col min="6144" max="6147" width="20.85546875" style="86" customWidth="1"/>
    <col min="6148" max="6399" width="11.42578125" style="86"/>
    <col min="6400" max="6403" width="20.85546875" style="86" customWidth="1"/>
    <col min="6404" max="6655" width="11.42578125" style="86"/>
    <col min="6656" max="6659" width="20.85546875" style="86" customWidth="1"/>
    <col min="6660" max="6911" width="11.42578125" style="86"/>
    <col min="6912" max="6915" width="20.85546875" style="86" customWidth="1"/>
    <col min="6916" max="7167" width="11.42578125" style="86"/>
    <col min="7168" max="7171" width="20.85546875" style="86" customWidth="1"/>
    <col min="7172" max="7423" width="11.42578125" style="86"/>
    <col min="7424" max="7427" width="20.85546875" style="86" customWidth="1"/>
    <col min="7428" max="7679" width="11.42578125" style="86"/>
    <col min="7680" max="7683" width="20.85546875" style="86" customWidth="1"/>
    <col min="7684" max="7935" width="11.42578125" style="86"/>
    <col min="7936" max="7939" width="20.85546875" style="86" customWidth="1"/>
    <col min="7940" max="8191" width="11.42578125" style="86"/>
    <col min="8192" max="8195" width="20.85546875" style="86" customWidth="1"/>
    <col min="8196" max="8447" width="11.42578125" style="86"/>
    <col min="8448" max="8451" width="20.85546875" style="86" customWidth="1"/>
    <col min="8452" max="8703" width="11.42578125" style="86"/>
    <col min="8704" max="8707" width="20.85546875" style="86" customWidth="1"/>
    <col min="8708" max="8959" width="11.42578125" style="86"/>
    <col min="8960" max="8963" width="20.85546875" style="86" customWidth="1"/>
    <col min="8964" max="9215" width="11.42578125" style="86"/>
    <col min="9216" max="9219" width="20.85546875" style="86" customWidth="1"/>
    <col min="9220" max="9471" width="11.42578125" style="86"/>
    <col min="9472" max="9475" width="20.85546875" style="86" customWidth="1"/>
    <col min="9476" max="9727" width="11.42578125" style="86"/>
    <col min="9728" max="9731" width="20.85546875" style="86" customWidth="1"/>
    <col min="9732" max="9983" width="11.42578125" style="86"/>
    <col min="9984" max="9987" width="20.85546875" style="86" customWidth="1"/>
    <col min="9988" max="10239" width="11.42578125" style="86"/>
    <col min="10240" max="10243" width="20.85546875" style="86" customWidth="1"/>
    <col min="10244" max="10495" width="11.42578125" style="86"/>
    <col min="10496" max="10499" width="20.85546875" style="86" customWidth="1"/>
    <col min="10500" max="10751" width="11.42578125" style="86"/>
    <col min="10752" max="10755" width="20.85546875" style="86" customWidth="1"/>
    <col min="10756" max="11007" width="11.42578125" style="86"/>
    <col min="11008" max="11011" width="20.85546875" style="86" customWidth="1"/>
    <col min="11012" max="11263" width="11.42578125" style="86"/>
    <col min="11264" max="11267" width="20.85546875" style="86" customWidth="1"/>
    <col min="11268" max="11519" width="11.42578125" style="86"/>
    <col min="11520" max="11523" width="20.85546875" style="86" customWidth="1"/>
    <col min="11524" max="11775" width="11.42578125" style="86"/>
    <col min="11776" max="11779" width="20.85546875" style="86" customWidth="1"/>
    <col min="11780" max="12031" width="11.42578125" style="86"/>
    <col min="12032" max="12035" width="20.85546875" style="86" customWidth="1"/>
    <col min="12036" max="12287" width="11.42578125" style="86"/>
    <col min="12288" max="12291" width="20.85546875" style="86" customWidth="1"/>
    <col min="12292" max="12543" width="11.42578125" style="86"/>
    <col min="12544" max="12547" width="20.85546875" style="86" customWidth="1"/>
    <col min="12548" max="12799" width="11.42578125" style="86"/>
    <col min="12800" max="12803" width="20.85546875" style="86" customWidth="1"/>
    <col min="12804" max="13055" width="11.42578125" style="86"/>
    <col min="13056" max="13059" width="20.85546875" style="86" customWidth="1"/>
    <col min="13060" max="13311" width="11.42578125" style="86"/>
    <col min="13312" max="13315" width="20.85546875" style="86" customWidth="1"/>
    <col min="13316" max="13567" width="11.42578125" style="86"/>
    <col min="13568" max="13571" width="20.85546875" style="86" customWidth="1"/>
    <col min="13572" max="13823" width="11.42578125" style="86"/>
    <col min="13824" max="13827" width="20.85546875" style="86" customWidth="1"/>
    <col min="13828" max="14079" width="11.42578125" style="86"/>
    <col min="14080" max="14083" width="20.85546875" style="86" customWidth="1"/>
    <col min="14084" max="14335" width="11.42578125" style="86"/>
    <col min="14336" max="14339" width="20.85546875" style="86" customWidth="1"/>
    <col min="14340" max="14591" width="11.42578125" style="86"/>
    <col min="14592" max="14595" width="20.85546875" style="86" customWidth="1"/>
    <col min="14596" max="14847" width="11.42578125" style="86"/>
    <col min="14848" max="14851" width="20.85546875" style="86" customWidth="1"/>
    <col min="14852" max="15103" width="11.42578125" style="86"/>
    <col min="15104" max="15107" width="20.85546875" style="86" customWidth="1"/>
    <col min="15108" max="15359" width="11.42578125" style="86"/>
    <col min="15360" max="15363" width="20.85546875" style="86" customWidth="1"/>
    <col min="15364" max="15615" width="11.42578125" style="86"/>
    <col min="15616" max="15619" width="20.85546875" style="86" customWidth="1"/>
    <col min="15620" max="15871" width="11.42578125" style="86"/>
    <col min="15872" max="15875" width="20.85546875" style="86" customWidth="1"/>
    <col min="15876" max="16127" width="11.42578125" style="86"/>
    <col min="16128" max="16131" width="20.85546875" style="86" customWidth="1"/>
    <col min="16132" max="16384" width="11.42578125" style="86"/>
  </cols>
  <sheetData>
    <row r="1" spans="1:19" ht="11.25" customHeight="1" x14ac:dyDescent="0.25">
      <c r="A1" s="207" t="s">
        <v>28</v>
      </c>
      <c r="B1" s="207"/>
      <c r="C1" s="207"/>
      <c r="D1" s="207"/>
      <c r="E1" s="207"/>
      <c r="F1" s="207"/>
    </row>
    <row r="2" spans="1:19" ht="11.25" customHeight="1" x14ac:dyDescent="0.25">
      <c r="A2" s="207"/>
      <c r="B2" s="207"/>
      <c r="C2" s="207"/>
      <c r="D2" s="207"/>
      <c r="E2" s="207"/>
      <c r="F2" s="207"/>
    </row>
    <row r="3" spans="1:19" ht="11.25" customHeight="1" x14ac:dyDescent="0.25">
      <c r="A3" s="207"/>
      <c r="B3" s="207"/>
      <c r="C3" s="207"/>
      <c r="D3" s="207"/>
      <c r="E3" s="207"/>
      <c r="F3" s="207"/>
    </row>
    <row r="4" spans="1:19" ht="21.75" customHeight="1" x14ac:dyDescent="0.25">
      <c r="A4" s="207"/>
      <c r="B4" s="207"/>
      <c r="C4" s="207"/>
      <c r="D4" s="207"/>
      <c r="E4" s="207"/>
      <c r="F4" s="207"/>
      <c r="H4" s="208" t="s">
        <v>29</v>
      </c>
      <c r="I4" s="208"/>
      <c r="J4" s="208"/>
      <c r="K4" s="208"/>
      <c r="L4" s="208"/>
      <c r="M4" s="208"/>
      <c r="N4" s="208"/>
    </row>
    <row r="5" spans="1:19" ht="27.75" customHeight="1" x14ac:dyDescent="0.25">
      <c r="A5" s="88" t="s">
        <v>30</v>
      </c>
      <c r="B5" s="88" t="s">
        <v>31</v>
      </c>
      <c r="C5" s="88" t="s">
        <v>1</v>
      </c>
      <c r="D5" s="89" t="s">
        <v>2</v>
      </c>
      <c r="E5" s="90"/>
      <c r="F5" s="91" t="s">
        <v>32</v>
      </c>
      <c r="H5" s="208"/>
      <c r="I5" s="208"/>
      <c r="J5" s="208"/>
      <c r="K5" s="208"/>
      <c r="L5" s="208"/>
      <c r="M5" s="208"/>
      <c r="N5" s="208"/>
    </row>
    <row r="6" spans="1:19" ht="12" x14ac:dyDescent="0.25">
      <c r="A6" s="92">
        <v>2004</v>
      </c>
      <c r="B6" s="93">
        <v>941</v>
      </c>
      <c r="C6" s="93">
        <v>809</v>
      </c>
      <c r="D6" s="93">
        <v>890</v>
      </c>
      <c r="F6" s="94">
        <f t="shared" ref="F6:F7" si="0">C6/B6-1</f>
        <v>-0.14027630180658879</v>
      </c>
      <c r="H6" s="208"/>
      <c r="I6" s="208"/>
      <c r="J6" s="208"/>
      <c r="K6" s="208"/>
      <c r="L6" s="208"/>
      <c r="M6" s="208"/>
      <c r="N6" s="208"/>
      <c r="P6" s="126"/>
      <c r="Q6" s="127"/>
      <c r="R6" s="127"/>
      <c r="S6" s="95"/>
    </row>
    <row r="7" spans="1:19" ht="12" x14ac:dyDescent="0.25">
      <c r="A7" s="92">
        <v>2005</v>
      </c>
      <c r="B7" s="96">
        <v>963</v>
      </c>
      <c r="C7" s="96">
        <v>828</v>
      </c>
      <c r="D7" s="96">
        <v>910</v>
      </c>
      <c r="F7" s="94">
        <f t="shared" si="0"/>
        <v>-0.14018691588785048</v>
      </c>
      <c r="P7" s="126"/>
      <c r="Q7" s="127"/>
      <c r="R7" s="127"/>
      <c r="S7" s="95"/>
    </row>
    <row r="8" spans="1:19" ht="12" x14ac:dyDescent="0.25">
      <c r="A8" s="92">
        <v>2006</v>
      </c>
      <c r="B8" s="93">
        <v>982.31</v>
      </c>
      <c r="C8" s="93">
        <v>846.32</v>
      </c>
      <c r="D8" s="93">
        <v>928.29</v>
      </c>
      <c r="F8" s="94">
        <f>C8/B8-1</f>
        <v>-0.13843898565625912</v>
      </c>
      <c r="P8" s="126"/>
      <c r="Q8" s="127"/>
      <c r="R8" s="127"/>
      <c r="S8" s="95"/>
    </row>
    <row r="9" spans="1:19" ht="12" x14ac:dyDescent="0.25">
      <c r="A9" s="92">
        <v>2007</v>
      </c>
      <c r="B9" s="96">
        <v>1002.96</v>
      </c>
      <c r="C9" s="96">
        <v>865.18</v>
      </c>
      <c r="D9" s="96">
        <v>947.26</v>
      </c>
      <c r="F9" s="97">
        <f>C9/B9-1</f>
        <v>-0.13737337481056078</v>
      </c>
      <c r="P9" s="126"/>
      <c r="Q9" s="127"/>
      <c r="R9" s="127"/>
      <c r="S9" s="95"/>
    </row>
    <row r="10" spans="1:19" ht="12" x14ac:dyDescent="0.25">
      <c r="A10" s="92">
        <v>2008</v>
      </c>
      <c r="B10" s="93">
        <v>1025.3</v>
      </c>
      <c r="C10" s="93">
        <v>885.68</v>
      </c>
      <c r="D10" s="93">
        <v>967.88</v>
      </c>
      <c r="F10" s="94">
        <f>C10/B10-1</f>
        <v>-0.13617477811372281</v>
      </c>
      <c r="P10" s="126"/>
      <c r="Q10" s="127"/>
      <c r="R10" s="127"/>
      <c r="S10" s="95"/>
    </row>
    <row r="11" spans="1:19" ht="12" x14ac:dyDescent="0.25">
      <c r="A11" s="92">
        <v>2009</v>
      </c>
      <c r="B11" s="98">
        <v>1039.28</v>
      </c>
      <c r="C11" s="98">
        <v>898.12</v>
      </c>
      <c r="D11" s="98">
        <v>979.96</v>
      </c>
      <c r="F11" s="97">
        <f>C11/B11-1</f>
        <v>-0.13582480178585177</v>
      </c>
      <c r="P11" s="126"/>
      <c r="Q11" s="127"/>
      <c r="R11" s="127"/>
      <c r="S11" s="95"/>
    </row>
    <row r="12" spans="1:19" ht="12" x14ac:dyDescent="0.25">
      <c r="A12" s="92">
        <v>2010</v>
      </c>
      <c r="B12" s="93">
        <v>1052.58</v>
      </c>
      <c r="C12" s="93">
        <v>909.85</v>
      </c>
      <c r="D12" s="93">
        <v>991.4</v>
      </c>
      <c r="F12" s="94">
        <f t="shared" ref="F12:F20" si="1">C12/B12-1</f>
        <v>-0.13560014440707591</v>
      </c>
      <c r="P12" s="126"/>
      <c r="Q12" s="127"/>
      <c r="R12" s="127"/>
      <c r="S12" s="95"/>
    </row>
    <row r="13" spans="1:19" ht="12" x14ac:dyDescent="0.25">
      <c r="A13" s="92">
        <v>2011</v>
      </c>
      <c r="B13" s="98">
        <v>1078.43</v>
      </c>
      <c r="C13" s="98">
        <v>933.18</v>
      </c>
      <c r="D13" s="98">
        <v>1015.18</v>
      </c>
      <c r="F13" s="97">
        <f t="shared" si="1"/>
        <v>-0.13468653505559014</v>
      </c>
      <c r="G13" s="99"/>
      <c r="P13" s="126"/>
      <c r="Q13" s="127"/>
      <c r="R13" s="127"/>
      <c r="S13" s="95"/>
    </row>
    <row r="14" spans="1:19" ht="12" x14ac:dyDescent="0.25">
      <c r="A14" s="92">
        <v>2012</v>
      </c>
      <c r="B14" s="93">
        <v>1105.6400000000001</v>
      </c>
      <c r="C14" s="93">
        <v>957.21</v>
      </c>
      <c r="D14" s="93">
        <v>1040.22</v>
      </c>
      <c r="F14" s="94">
        <f t="shared" si="1"/>
        <v>-0.13424803733584167</v>
      </c>
      <c r="P14" s="126"/>
      <c r="Q14" s="127"/>
      <c r="R14" s="127"/>
      <c r="S14" s="95"/>
    </row>
    <row r="15" spans="1:19" ht="12" x14ac:dyDescent="0.25">
      <c r="A15" s="92">
        <v>2013</v>
      </c>
      <c r="B15" s="98">
        <v>1125.4100000000001</v>
      </c>
      <c r="C15" s="98">
        <v>974.58</v>
      </c>
      <c r="D15" s="98">
        <v>1057.99</v>
      </c>
      <c r="F15" s="97">
        <f t="shared" si="1"/>
        <v>-0.13402226744031065</v>
      </c>
      <c r="P15" s="126"/>
      <c r="Q15" s="127"/>
      <c r="R15" s="127"/>
      <c r="S15" s="95"/>
    </row>
    <row r="16" spans="1:19" ht="12" x14ac:dyDescent="0.25">
      <c r="A16" s="92">
        <v>2014</v>
      </c>
      <c r="B16" s="93">
        <v>1131.19</v>
      </c>
      <c r="C16" s="93">
        <v>979.88</v>
      </c>
      <c r="D16" s="93">
        <v>1062.78</v>
      </c>
      <c r="F16" s="94">
        <f t="shared" si="1"/>
        <v>-0.13376179068061078</v>
      </c>
      <c r="P16" s="126"/>
      <c r="Q16" s="127"/>
      <c r="R16" s="127"/>
      <c r="S16" s="95"/>
    </row>
    <row r="17" spans="1:20" ht="12" x14ac:dyDescent="0.25">
      <c r="A17" s="92">
        <v>2015</v>
      </c>
      <c r="B17" s="98">
        <v>1138.3599999999999</v>
      </c>
      <c r="C17" s="98">
        <v>986.99</v>
      </c>
      <c r="D17" s="98">
        <v>1069.2</v>
      </c>
      <c r="F17" s="97">
        <f t="shared" si="1"/>
        <v>-0.13297199479953614</v>
      </c>
      <c r="P17" s="126"/>
      <c r="Q17" s="127"/>
      <c r="R17" s="127"/>
      <c r="S17" s="95"/>
    </row>
    <row r="18" spans="1:20" ht="12" x14ac:dyDescent="0.25">
      <c r="A18" s="92">
        <f>A17+1</f>
        <v>2016</v>
      </c>
      <c r="B18" s="93">
        <v>1144.27</v>
      </c>
      <c r="C18" s="93">
        <v>992</v>
      </c>
      <c r="D18" s="93">
        <v>1073.58</v>
      </c>
      <c r="F18" s="94">
        <f t="shared" si="1"/>
        <v>-0.13307174006134914</v>
      </c>
      <c r="P18" s="126"/>
      <c r="Q18" s="127"/>
      <c r="R18" s="127"/>
      <c r="S18" s="95"/>
    </row>
    <row r="19" spans="1:20" ht="12" x14ac:dyDescent="0.25">
      <c r="A19" s="92">
        <f>A18+1</f>
        <v>2017</v>
      </c>
      <c r="B19" s="98">
        <v>1159.27</v>
      </c>
      <c r="C19" s="98">
        <v>1003.6</v>
      </c>
      <c r="D19" s="98">
        <v>1086.4100000000001</v>
      </c>
      <c r="F19" s="97">
        <f t="shared" si="1"/>
        <v>-0.13428278140553962</v>
      </c>
      <c r="P19" s="126"/>
      <c r="Q19" s="127"/>
      <c r="R19" s="127"/>
      <c r="S19" s="95"/>
    </row>
    <row r="20" spans="1:20" ht="12" x14ac:dyDescent="0.25">
      <c r="A20" s="92">
        <f>A19+1</f>
        <v>2018</v>
      </c>
      <c r="B20" s="93">
        <v>1165</v>
      </c>
      <c r="C20" s="93">
        <v>1008</v>
      </c>
      <c r="D20" s="93">
        <v>1091</v>
      </c>
      <c r="F20" s="94">
        <f t="shared" si="1"/>
        <v>-0.13476394849785411</v>
      </c>
      <c r="P20" s="126"/>
      <c r="Q20" s="127"/>
      <c r="R20" s="127"/>
      <c r="S20" s="95"/>
    </row>
    <row r="21" spans="1:20" ht="13.5" x14ac:dyDescent="0.25">
      <c r="A21" s="92" t="s">
        <v>33</v>
      </c>
      <c r="B21" s="98">
        <v>1175</v>
      </c>
      <c r="C21" s="98">
        <v>1016</v>
      </c>
      <c r="D21" s="98">
        <v>1099</v>
      </c>
      <c r="F21" s="97">
        <f>C21/B21-1</f>
        <v>-0.13531914893617025</v>
      </c>
      <c r="P21" s="126"/>
      <c r="Q21" s="127"/>
      <c r="R21" s="127"/>
      <c r="S21" s="100"/>
      <c r="T21" s="101"/>
    </row>
    <row r="22" spans="1:20" ht="12" x14ac:dyDescent="0.25">
      <c r="A22" s="92"/>
      <c r="B22" s="93"/>
      <c r="C22" s="93"/>
      <c r="D22" s="93"/>
      <c r="F22" s="93"/>
      <c r="T22" s="102"/>
    </row>
    <row r="23" spans="1:20" ht="12" hidden="1" x14ac:dyDescent="0.25">
      <c r="A23" s="92">
        <v>2019</v>
      </c>
      <c r="B23" s="103"/>
      <c r="C23" s="103"/>
      <c r="D23" s="103"/>
      <c r="F23" s="103"/>
      <c r="P23" s="126"/>
      <c r="Q23" s="127"/>
      <c r="R23" s="127"/>
      <c r="S23" s="104"/>
    </row>
    <row r="24" spans="1:20" ht="12" x14ac:dyDescent="0.25">
      <c r="A24" s="92">
        <v>2020</v>
      </c>
      <c r="B24" s="103"/>
      <c r="C24" s="103"/>
      <c r="D24" s="103"/>
      <c r="F24" s="103" t="s">
        <v>35</v>
      </c>
      <c r="P24" s="128"/>
      <c r="Q24" s="129"/>
      <c r="R24" s="129"/>
      <c r="S24" s="106"/>
    </row>
    <row r="25" spans="1:20" ht="13.5" x14ac:dyDescent="0.25">
      <c r="A25" s="92" t="s">
        <v>34</v>
      </c>
      <c r="B25" s="98">
        <v>1207</v>
      </c>
      <c r="C25" s="98">
        <v>1047</v>
      </c>
      <c r="D25" s="107">
        <v>1133</v>
      </c>
      <c r="F25" s="97">
        <f t="shared" ref="F25" si="2">C25/B25-1</f>
        <v>-0.13256006628003314</v>
      </c>
      <c r="Q25" s="130"/>
      <c r="R25" s="130"/>
      <c r="S25" s="106"/>
    </row>
    <row r="26" spans="1:20" ht="12" x14ac:dyDescent="0.25">
      <c r="A26" s="92">
        <v>2022</v>
      </c>
      <c r="B26" s="93">
        <v>1277</v>
      </c>
      <c r="C26" s="93">
        <v>1107</v>
      </c>
      <c r="D26" s="93">
        <v>1197</v>
      </c>
      <c r="E26" s="93"/>
      <c r="F26" s="169">
        <f>C26/B26-1</f>
        <v>-0.13312451057165231</v>
      </c>
      <c r="Q26" s="130"/>
      <c r="R26" s="130"/>
      <c r="S26" s="106"/>
    </row>
    <row r="27" spans="1:20" ht="13.5" customHeight="1" x14ac:dyDescent="0.25">
      <c r="A27" s="171">
        <v>2023</v>
      </c>
      <c r="B27" s="105">
        <v>1294.53627690851</v>
      </c>
      <c r="C27" s="172">
        <v>1127.51725288896</v>
      </c>
      <c r="D27" s="105">
        <v>1214.8476850163299</v>
      </c>
      <c r="E27" s="170"/>
      <c r="F27" s="173">
        <f>C27/B27-1</f>
        <v>-0.12901841918127555</v>
      </c>
    </row>
    <row r="28" spans="1:20" ht="12" x14ac:dyDescent="0.25">
      <c r="A28" s="188" t="s">
        <v>36</v>
      </c>
      <c r="B28" s="188"/>
      <c r="C28" s="188"/>
      <c r="D28" s="188"/>
      <c r="E28" s="188"/>
      <c r="F28" s="188"/>
      <c r="H28" s="188" t="s">
        <v>36</v>
      </c>
      <c r="I28" s="188"/>
      <c r="J28" s="188"/>
      <c r="K28" s="188"/>
      <c r="L28" s="188"/>
      <c r="M28" s="188"/>
      <c r="N28" s="188"/>
    </row>
    <row r="29" spans="1:20" ht="15" customHeight="1" x14ac:dyDescent="0.25">
      <c r="A29" s="177" t="s">
        <v>37</v>
      </c>
      <c r="B29" s="177"/>
      <c r="C29" s="177"/>
      <c r="D29" s="177"/>
      <c r="E29" s="177"/>
      <c r="F29" s="177"/>
      <c r="H29" s="188" t="s">
        <v>37</v>
      </c>
      <c r="I29" s="188"/>
      <c r="J29" s="188"/>
      <c r="K29" s="188"/>
      <c r="L29" s="188"/>
      <c r="M29" s="188"/>
      <c r="N29" s="188"/>
    </row>
    <row r="30" spans="1:20" ht="12" x14ac:dyDescent="0.25">
      <c r="A30" s="177" t="s">
        <v>38</v>
      </c>
      <c r="B30" s="177"/>
      <c r="C30" s="177"/>
      <c r="D30" s="177"/>
      <c r="E30" s="177"/>
      <c r="F30" s="177"/>
      <c r="H30" s="177" t="s">
        <v>38</v>
      </c>
      <c r="I30" s="177"/>
      <c r="J30" s="177"/>
      <c r="K30" s="177"/>
      <c r="L30" s="177"/>
      <c r="M30" s="177"/>
      <c r="N30" s="177"/>
    </row>
    <row r="31" spans="1:20" ht="12" x14ac:dyDescent="0.25">
      <c r="A31" s="177" t="s">
        <v>39</v>
      </c>
      <c r="B31" s="177"/>
      <c r="C31" s="177"/>
      <c r="D31" s="177"/>
      <c r="E31" s="177"/>
      <c r="F31" s="177"/>
      <c r="H31" s="177" t="s">
        <v>39</v>
      </c>
      <c r="I31" s="177"/>
      <c r="J31" s="177"/>
      <c r="K31" s="177"/>
      <c r="L31" s="177"/>
      <c r="M31" s="177"/>
      <c r="N31" s="177"/>
    </row>
    <row r="32" spans="1:20" ht="23.25" customHeight="1" x14ac:dyDescent="0.25">
      <c r="A32" s="177" t="s">
        <v>40</v>
      </c>
      <c r="B32" s="177"/>
      <c r="C32" s="177"/>
      <c r="D32" s="177"/>
      <c r="E32" s="177"/>
      <c r="F32" s="177"/>
      <c r="H32" s="177" t="s">
        <v>40</v>
      </c>
      <c r="I32" s="177"/>
      <c r="J32" s="177"/>
      <c r="K32" s="177"/>
      <c r="L32" s="177"/>
      <c r="M32" s="177"/>
      <c r="N32" s="177"/>
    </row>
    <row r="33" spans="1:14" ht="11.25" customHeight="1" x14ac:dyDescent="0.25">
      <c r="A33" s="177"/>
      <c r="B33" s="177"/>
      <c r="C33" s="177"/>
      <c r="D33" s="177"/>
      <c r="E33" s="177"/>
      <c r="F33" s="177"/>
      <c r="H33" s="188" t="s">
        <v>41</v>
      </c>
      <c r="I33" s="188"/>
      <c r="J33" s="188"/>
      <c r="K33" s="188"/>
      <c r="L33" s="188"/>
      <c r="M33" s="188"/>
      <c r="N33" s="188"/>
    </row>
    <row r="34" spans="1:14" ht="21" customHeight="1" x14ac:dyDescent="0.25">
      <c r="A34" s="188" t="s">
        <v>41</v>
      </c>
      <c r="B34" s="188"/>
      <c r="C34" s="188"/>
      <c r="D34" s="188"/>
      <c r="E34" s="188"/>
      <c r="F34" s="188"/>
      <c r="H34" s="178" t="s">
        <v>42</v>
      </c>
      <c r="I34" s="178"/>
      <c r="J34" s="178"/>
      <c r="K34" s="178"/>
      <c r="L34" s="178"/>
      <c r="M34" s="178"/>
      <c r="N34" s="178"/>
    </row>
    <row r="35" spans="1:14" x14ac:dyDescent="0.25">
      <c r="A35" s="177" t="s">
        <v>42</v>
      </c>
      <c r="B35" s="177"/>
      <c r="C35" s="177"/>
      <c r="D35" s="177"/>
      <c r="E35" s="177"/>
      <c r="F35" s="177"/>
      <c r="H35" s="178"/>
      <c r="I35" s="178"/>
      <c r="J35" s="178"/>
      <c r="K35" s="178"/>
      <c r="L35" s="178"/>
      <c r="M35" s="178"/>
      <c r="N35" s="178"/>
    </row>
    <row r="36" spans="1:14" ht="11.25" customHeight="1" x14ac:dyDescent="0.25">
      <c r="A36" s="177"/>
      <c r="B36" s="177"/>
      <c r="C36" s="177"/>
      <c r="D36" s="177"/>
      <c r="E36" s="177"/>
      <c r="F36" s="177"/>
      <c r="H36" s="178"/>
      <c r="I36" s="178"/>
      <c r="J36" s="178"/>
      <c r="K36" s="178"/>
      <c r="L36" s="178"/>
      <c r="M36" s="178"/>
      <c r="N36" s="178"/>
    </row>
    <row r="37" spans="1:14" ht="11.25" customHeight="1" x14ac:dyDescent="0.25">
      <c r="A37" s="177"/>
      <c r="B37" s="177"/>
      <c r="C37" s="177"/>
      <c r="D37" s="177"/>
      <c r="E37" s="177"/>
      <c r="F37" s="177"/>
      <c r="H37" s="108"/>
      <c r="I37" s="108"/>
      <c r="J37" s="108"/>
      <c r="K37" s="108"/>
      <c r="L37" s="108"/>
      <c r="M37" s="108"/>
      <c r="N37" s="108"/>
    </row>
    <row r="38" spans="1:14" ht="11.25" customHeight="1" x14ac:dyDescent="0.25">
      <c r="A38" s="109"/>
      <c r="B38" s="109"/>
      <c r="C38" s="109"/>
      <c r="D38" s="109"/>
      <c r="H38" s="108"/>
      <c r="I38" s="108"/>
      <c r="J38" s="108"/>
      <c r="K38" s="108"/>
      <c r="L38" s="108"/>
      <c r="M38" s="108"/>
      <c r="N38" s="108"/>
    </row>
  </sheetData>
  <mergeCells count="16">
    <mergeCell ref="A34:F34"/>
    <mergeCell ref="H34:N36"/>
    <mergeCell ref="A35:F37"/>
    <mergeCell ref="A30:F30"/>
    <mergeCell ref="H30:N30"/>
    <mergeCell ref="A31:F31"/>
    <mergeCell ref="H31:N31"/>
    <mergeCell ref="A32:F33"/>
    <mergeCell ref="H32:N32"/>
    <mergeCell ref="H33:N33"/>
    <mergeCell ref="A1:F4"/>
    <mergeCell ref="H4:N6"/>
    <mergeCell ref="A28:F28"/>
    <mergeCell ref="H28:N28"/>
    <mergeCell ref="A29:F29"/>
    <mergeCell ref="H29:N29"/>
  </mergeCells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Mt global</vt:lpstr>
      <vt:lpstr>Mt global_évolution</vt:lpstr>
      <vt:lpstr>Montant global par tranche</vt:lpstr>
      <vt:lpstr>Mt global_carrière complète</vt:lpstr>
      <vt:lpstr>'Montant global par tranche'!Zone_d_impression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Z013107</dc:creator>
  <cp:lastModifiedBy>BELLAVOINE-GAESSLER Christine</cp:lastModifiedBy>
  <dcterms:created xsi:type="dcterms:W3CDTF">2023-01-25T15:06:26Z</dcterms:created>
  <dcterms:modified xsi:type="dcterms:W3CDTF">2024-02-27T15:22:58Z</dcterms:modified>
</cp:coreProperties>
</file>