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Z011957\Desktop\D\G-Michel\B - RECUEIL\1 - PAPIER\2018\Excel\TITRES\T3\"/>
    </mc:Choice>
  </mc:AlternateContent>
  <xr:revisionPtr revIDLastSave="0" documentId="13_ncr:1_{0FC1D6F1-50EF-4554-8952-E531BFF9DF32}" xr6:coauthVersionLast="36" xr6:coauthVersionMax="36" xr10:uidLastSave="{00000000-0000-0000-0000-000000000000}"/>
  <bookViews>
    <workbookView xWindow="12585" yWindow="-15" windowWidth="12630" windowHeight="12990" xr2:uid="{00000000-000D-0000-FFFF-FFFF00000000}"/>
  </bookViews>
  <sheets>
    <sheet name="F3-09" sheetId="1" r:id="rId1"/>
  </sheets>
  <externalReferences>
    <externalReference r:id="rId2"/>
    <externalReference r:id="rId3"/>
    <externalReference r:id="rId4"/>
    <externalReference r:id="rId5"/>
  </externalReferences>
  <definedNames>
    <definedName name="_xlnm.Print_Area" localSheetId="0">'F3-09'!$A$1:$L$58</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V29" i="1" l="1"/>
  <c r="C10" i="1" l="1"/>
  <c r="A11" i="1" s="1"/>
  <c r="C11" i="1"/>
  <c r="A12" i="1" s="1"/>
  <c r="C12" i="1"/>
  <c r="A13" i="1" s="1"/>
  <c r="C13" i="1"/>
  <c r="A14" i="1" s="1"/>
  <c r="C14" i="1"/>
  <c r="A15" i="1" s="1"/>
  <c r="C15" i="1"/>
  <c r="A16" i="1" s="1"/>
  <c r="C16" i="1"/>
  <c r="A17" i="1" s="1"/>
  <c r="C17" i="1"/>
  <c r="A18" i="1" s="1"/>
  <c r="C18" i="1"/>
  <c r="A19" i="1" s="1"/>
  <c r="C19" i="1"/>
  <c r="A20" i="1" s="1"/>
  <c r="C20" i="1"/>
  <c r="A21" i="1" s="1"/>
  <c r="C21" i="1"/>
  <c r="A22" i="1" s="1"/>
  <c r="C22" i="1"/>
  <c r="A23" i="1" s="1"/>
  <c r="C23" i="1"/>
  <c r="A24" i="1" s="1"/>
  <c r="C24" i="1"/>
  <c r="A25" i="1" s="1"/>
  <c r="C25" i="1"/>
  <c r="A26" i="1" s="1"/>
  <c r="C26" i="1"/>
  <c r="C27" i="1"/>
  <c r="C28" i="1"/>
  <c r="C9" i="1"/>
  <c r="A10" i="1" s="1"/>
  <c r="W4" i="1" l="1"/>
  <c r="A3" i="1"/>
  <c r="A28" i="1"/>
  <c r="A27" i="1"/>
  <c r="L32" i="1" l="1"/>
  <c r="K32" i="1"/>
  <c r="J32" i="1"/>
  <c r="I32" i="1"/>
  <c r="H32" i="1"/>
  <c r="G32" i="1"/>
  <c r="F32" i="1"/>
  <c r="E32" i="1"/>
  <c r="D32" i="1"/>
  <c r="L31" i="1"/>
  <c r="K31" i="1"/>
  <c r="J31" i="1"/>
  <c r="I31" i="1"/>
  <c r="H31" i="1"/>
  <c r="G31" i="1"/>
  <c r="F31" i="1"/>
  <c r="E31" i="1"/>
  <c r="D31" i="1"/>
  <c r="L28" i="1"/>
  <c r="K28" i="1"/>
  <c r="J28" i="1"/>
  <c r="I28" i="1"/>
  <c r="H28" i="1"/>
  <c r="G28" i="1"/>
  <c r="F28" i="1"/>
  <c r="E28" i="1"/>
  <c r="D28" i="1"/>
  <c r="L27" i="1"/>
  <c r="K27" i="1"/>
  <c r="J27" i="1"/>
  <c r="I27" i="1"/>
  <c r="H27" i="1"/>
  <c r="G27" i="1"/>
  <c r="F27" i="1"/>
  <c r="E27" i="1"/>
  <c r="D27" i="1"/>
  <c r="L26" i="1"/>
  <c r="K26" i="1"/>
  <c r="J26" i="1"/>
  <c r="I26" i="1"/>
  <c r="H26" i="1"/>
  <c r="G26" i="1"/>
  <c r="F26" i="1"/>
  <c r="E26" i="1"/>
  <c r="D26" i="1"/>
  <c r="L25" i="1"/>
  <c r="K25" i="1"/>
  <c r="J25" i="1"/>
  <c r="I25" i="1"/>
  <c r="H25" i="1"/>
  <c r="G25" i="1"/>
  <c r="F25" i="1"/>
  <c r="E25" i="1"/>
  <c r="D25" i="1"/>
  <c r="L24" i="1"/>
  <c r="K24" i="1"/>
  <c r="J24" i="1"/>
  <c r="I24" i="1"/>
  <c r="H24" i="1"/>
  <c r="G24" i="1"/>
  <c r="F24" i="1"/>
  <c r="E24" i="1"/>
  <c r="D24" i="1"/>
  <c r="L23" i="1"/>
  <c r="K23" i="1"/>
  <c r="J23" i="1"/>
  <c r="I23" i="1"/>
  <c r="H23" i="1"/>
  <c r="G23" i="1"/>
  <c r="F23" i="1"/>
  <c r="E23" i="1"/>
  <c r="D23" i="1"/>
  <c r="L22" i="1"/>
  <c r="K22" i="1"/>
  <c r="J22" i="1"/>
  <c r="I22" i="1"/>
  <c r="H22" i="1"/>
  <c r="G22" i="1"/>
  <c r="F22" i="1"/>
  <c r="E22" i="1"/>
  <c r="D22" i="1"/>
  <c r="L21" i="1"/>
  <c r="K21" i="1"/>
  <c r="J21" i="1"/>
  <c r="I21" i="1"/>
  <c r="H21" i="1"/>
  <c r="G21" i="1"/>
  <c r="F21" i="1"/>
  <c r="E21" i="1"/>
  <c r="D21" i="1"/>
  <c r="L20" i="1"/>
  <c r="K20" i="1"/>
  <c r="J20" i="1"/>
  <c r="I20" i="1"/>
  <c r="H20" i="1"/>
  <c r="G20" i="1"/>
  <c r="F20" i="1"/>
  <c r="E20" i="1"/>
  <c r="D20" i="1"/>
  <c r="L19" i="1"/>
  <c r="K19" i="1"/>
  <c r="J19" i="1"/>
  <c r="I19" i="1"/>
  <c r="H19" i="1"/>
  <c r="G19" i="1"/>
  <c r="F19" i="1"/>
  <c r="E19" i="1"/>
  <c r="D19" i="1"/>
  <c r="L18" i="1"/>
  <c r="K18" i="1"/>
  <c r="J18" i="1"/>
  <c r="I18" i="1"/>
  <c r="H18" i="1"/>
  <c r="G18" i="1"/>
  <c r="F18" i="1"/>
  <c r="E18" i="1"/>
  <c r="D18" i="1"/>
  <c r="L17" i="1"/>
  <c r="K17" i="1"/>
  <c r="J17" i="1"/>
  <c r="I17" i="1"/>
  <c r="H17" i="1"/>
  <c r="G17" i="1"/>
  <c r="F17" i="1"/>
  <c r="E17" i="1"/>
  <c r="D17" i="1"/>
  <c r="L16" i="1"/>
  <c r="K16" i="1"/>
  <c r="J16" i="1"/>
  <c r="I16" i="1"/>
  <c r="H16" i="1"/>
  <c r="G16" i="1"/>
  <c r="F16" i="1"/>
  <c r="E16" i="1"/>
  <c r="D16" i="1"/>
  <c r="L15" i="1"/>
  <c r="K15" i="1"/>
  <c r="J15" i="1"/>
  <c r="I15" i="1"/>
  <c r="H15" i="1"/>
  <c r="G15" i="1"/>
  <c r="F15" i="1"/>
  <c r="E15" i="1"/>
  <c r="D15" i="1"/>
  <c r="L14" i="1"/>
  <c r="K14" i="1"/>
  <c r="J14" i="1"/>
  <c r="I14" i="1"/>
  <c r="H14" i="1"/>
  <c r="G14" i="1"/>
  <c r="F14" i="1"/>
  <c r="E14" i="1"/>
  <c r="D14" i="1"/>
  <c r="L13" i="1"/>
  <c r="K13" i="1"/>
  <c r="J13" i="1"/>
  <c r="I13" i="1"/>
  <c r="H13" i="1"/>
  <c r="G13" i="1"/>
  <c r="F13" i="1"/>
  <c r="E13" i="1"/>
  <c r="D13" i="1"/>
  <c r="L12" i="1"/>
  <c r="K12" i="1"/>
  <c r="J12" i="1"/>
  <c r="I12" i="1"/>
  <c r="H12" i="1"/>
  <c r="G12" i="1"/>
  <c r="F12" i="1"/>
  <c r="E12" i="1"/>
  <c r="D12" i="1"/>
  <c r="L11" i="1"/>
  <c r="K11" i="1"/>
  <c r="J11" i="1"/>
  <c r="I11" i="1"/>
  <c r="H11" i="1"/>
  <c r="G11" i="1"/>
  <c r="F11" i="1"/>
  <c r="E11" i="1"/>
  <c r="D11" i="1"/>
  <c r="L10" i="1"/>
  <c r="K10" i="1"/>
  <c r="J10" i="1"/>
  <c r="I10" i="1"/>
  <c r="H10" i="1"/>
  <c r="G10" i="1"/>
  <c r="F10" i="1"/>
  <c r="E10" i="1"/>
  <c r="D10" i="1"/>
  <c r="E9" i="1"/>
  <c r="F9" i="1"/>
  <c r="G9" i="1"/>
  <c r="H9" i="1"/>
  <c r="I9" i="1"/>
  <c r="J9" i="1"/>
  <c r="K9" i="1"/>
  <c r="L9" i="1"/>
  <c r="C38" i="1"/>
  <c r="O10" i="1" s="1"/>
  <c r="C39" i="1"/>
  <c r="O11" i="1" s="1"/>
  <c r="C43" i="1"/>
  <c r="O15" i="1" s="1"/>
  <c r="C47" i="1"/>
  <c r="O19" i="1" s="1"/>
  <c r="C51" i="1"/>
  <c r="O23" i="1" s="1"/>
  <c r="C54" i="1"/>
  <c r="O26" i="1" s="1"/>
  <c r="A38" i="1"/>
  <c r="Q10" i="1" s="1"/>
  <c r="A39" i="1"/>
  <c r="Q11" i="1" s="1"/>
  <c r="A43" i="1"/>
  <c r="Q15" i="1" s="1"/>
  <c r="A47" i="1"/>
  <c r="Q19" i="1" s="1"/>
  <c r="A54" i="1"/>
  <c r="Q26" i="1" s="1"/>
  <c r="A55" i="1"/>
  <c r="Q27" i="1" s="1"/>
  <c r="D9" i="1"/>
  <c r="A9" i="1"/>
  <c r="A36" i="1" s="1"/>
  <c r="Q8" i="1" s="1"/>
  <c r="C55" i="1"/>
  <c r="O27" i="1" s="1"/>
  <c r="C53" i="1"/>
  <c r="O25" i="1" s="1"/>
  <c r="A53" i="1"/>
  <c r="Q25" i="1" s="1"/>
  <c r="C52" i="1"/>
  <c r="O24" i="1" s="1"/>
  <c r="A52" i="1"/>
  <c r="Q24" i="1" s="1"/>
  <c r="A51" i="1"/>
  <c r="Q23" i="1" s="1"/>
  <c r="C50" i="1"/>
  <c r="O22" i="1" s="1"/>
  <c r="A50" i="1"/>
  <c r="Q22" i="1" s="1"/>
  <c r="C49" i="1"/>
  <c r="O21" i="1" s="1"/>
  <c r="A49" i="1"/>
  <c r="Q21" i="1" s="1"/>
  <c r="C48" i="1"/>
  <c r="O20" i="1" s="1"/>
  <c r="A48" i="1"/>
  <c r="Q20" i="1" s="1"/>
  <c r="C46" i="1"/>
  <c r="O18" i="1" s="1"/>
  <c r="A46" i="1"/>
  <c r="Q18" i="1" s="1"/>
  <c r="C45" i="1"/>
  <c r="O17" i="1" s="1"/>
  <c r="A45" i="1"/>
  <c r="Q17" i="1" s="1"/>
  <c r="C44" i="1"/>
  <c r="O16" i="1" s="1"/>
  <c r="A44" i="1"/>
  <c r="Q16" i="1" s="1"/>
  <c r="C42" i="1"/>
  <c r="O14" i="1" s="1"/>
  <c r="A42" i="1"/>
  <c r="Q14" i="1" s="1"/>
  <c r="C41" i="1"/>
  <c r="O13" i="1" s="1"/>
  <c r="A41" i="1"/>
  <c r="Q13" i="1" s="1"/>
  <c r="C40" i="1"/>
  <c r="O12" i="1" s="1"/>
  <c r="A40" i="1"/>
  <c r="Q12" i="1" s="1"/>
  <c r="C37" i="1"/>
  <c r="O9" i="1" s="1"/>
  <c r="A37" i="1"/>
  <c r="Q9" i="1" s="1"/>
  <c r="O8" i="1"/>
  <c r="B28" i="1"/>
  <c r="B55" i="1" s="1"/>
  <c r="P27" i="1" s="1"/>
  <c r="B27" i="1"/>
  <c r="B54" i="1" s="1"/>
  <c r="P26" i="1" s="1"/>
  <c r="B26" i="1"/>
  <c r="B53" i="1" s="1"/>
  <c r="P25" i="1" s="1"/>
  <c r="B25" i="1"/>
  <c r="B52" i="1" s="1"/>
  <c r="P24" i="1" s="1"/>
  <c r="B24" i="1"/>
  <c r="B51" i="1" s="1"/>
  <c r="P23" i="1" s="1"/>
  <c r="B23" i="1"/>
  <c r="B50" i="1" s="1"/>
  <c r="P22" i="1" s="1"/>
  <c r="B22" i="1"/>
  <c r="B49" i="1" s="1"/>
  <c r="P21" i="1" s="1"/>
  <c r="B21" i="1"/>
  <c r="B48" i="1" s="1"/>
  <c r="P20" i="1" s="1"/>
  <c r="B20" i="1"/>
  <c r="B47" i="1" s="1"/>
  <c r="P19" i="1" s="1"/>
  <c r="B19" i="1"/>
  <c r="B46" i="1" s="1"/>
  <c r="P18" i="1" s="1"/>
  <c r="B18" i="1"/>
  <c r="B45" i="1" s="1"/>
  <c r="P17" i="1" s="1"/>
  <c r="B17" i="1"/>
  <c r="B44" i="1" s="1"/>
  <c r="P16" i="1" s="1"/>
  <c r="B16" i="1"/>
  <c r="B43" i="1" s="1"/>
  <c r="P15" i="1" s="1"/>
  <c r="B15" i="1"/>
  <c r="B42" i="1" s="1"/>
  <c r="P14" i="1" s="1"/>
  <c r="B14" i="1"/>
  <c r="B41" i="1" s="1"/>
  <c r="P13" i="1" s="1"/>
  <c r="B13" i="1"/>
  <c r="B40" i="1" s="1"/>
  <c r="P12" i="1" s="1"/>
  <c r="B12" i="1"/>
  <c r="B39" i="1" s="1"/>
  <c r="P11" i="1" s="1"/>
  <c r="B11" i="1"/>
  <c r="B38" i="1" s="1"/>
  <c r="P10" i="1" s="1"/>
  <c r="B10" i="1"/>
  <c r="B37" i="1" s="1"/>
  <c r="P9" i="1" s="1"/>
  <c r="B9" i="1"/>
  <c r="B36" i="1" s="1"/>
  <c r="P8" i="1" s="1"/>
  <c r="A4" i="1"/>
  <c r="D29" i="1" l="1"/>
  <c r="D52" i="1" s="1"/>
  <c r="H29" i="1"/>
  <c r="H55" i="1" s="1"/>
  <c r="E29" i="1"/>
  <c r="E42" i="1" s="1"/>
  <c r="I29" i="1"/>
  <c r="I45" i="1" s="1"/>
  <c r="F29" i="1"/>
  <c r="F44" i="1" s="1"/>
  <c r="G29" i="1"/>
  <c r="G38" i="1" s="1"/>
  <c r="E54" i="1" l="1"/>
  <c r="E39" i="1"/>
  <c r="D45" i="1"/>
  <c r="I41" i="1"/>
  <c r="I36" i="1"/>
  <c r="D41" i="1"/>
  <c r="F38" i="1"/>
  <c r="F51" i="1"/>
  <c r="D40" i="1"/>
  <c r="F54" i="1"/>
  <c r="D49" i="1"/>
  <c r="D55" i="1"/>
  <c r="I49" i="1"/>
  <c r="I53" i="1"/>
  <c r="D42" i="1"/>
  <c r="F42" i="1"/>
  <c r="D47" i="1"/>
  <c r="F47" i="1"/>
  <c r="F50" i="1"/>
  <c r="D38" i="1"/>
  <c r="D48" i="1"/>
  <c r="E41" i="1"/>
  <c r="E46" i="1"/>
  <c r="D53" i="1"/>
  <c r="D36" i="1"/>
  <c r="I54" i="1"/>
  <c r="D44" i="1"/>
  <c r="D37" i="1"/>
  <c r="D51" i="1"/>
  <c r="H45" i="1"/>
  <c r="E37" i="1"/>
  <c r="D43" i="1"/>
  <c r="F48" i="1"/>
  <c r="E38" i="1"/>
  <c r="G52" i="1"/>
  <c r="F40" i="1"/>
  <c r="F39" i="1"/>
  <c r="H52" i="1"/>
  <c r="F46" i="1"/>
  <c r="G55" i="1"/>
  <c r="H53" i="1"/>
  <c r="H42" i="1"/>
  <c r="E40" i="1"/>
  <c r="G37" i="1"/>
  <c r="H36" i="1"/>
  <c r="G51" i="1"/>
  <c r="G48" i="1"/>
  <c r="G40" i="1"/>
  <c r="G45" i="1"/>
  <c r="H40" i="1"/>
  <c r="I38" i="1"/>
  <c r="L29" i="1"/>
  <c r="L45" i="1" s="1"/>
  <c r="F53" i="1"/>
  <c r="F52" i="1"/>
  <c r="F45" i="1"/>
  <c r="F49" i="1"/>
  <c r="F36" i="1"/>
  <c r="G47" i="1"/>
  <c r="H38" i="1"/>
  <c r="I44" i="1"/>
  <c r="I52" i="1"/>
  <c r="H49" i="1"/>
  <c r="H44" i="1"/>
  <c r="H41" i="1"/>
  <c r="I46" i="1"/>
  <c r="F55" i="1"/>
  <c r="E49" i="1"/>
  <c r="F43" i="1"/>
  <c r="I37" i="1"/>
  <c r="E53" i="1"/>
  <c r="H43" i="1"/>
  <c r="F37" i="1"/>
  <c r="G43" i="1"/>
  <c r="I50" i="1"/>
  <c r="E45" i="1"/>
  <c r="F41" i="1"/>
  <c r="E36" i="1"/>
  <c r="I43" i="1"/>
  <c r="G44" i="1"/>
  <c r="D54" i="1"/>
  <c r="D46" i="1"/>
  <c r="D50" i="1"/>
  <c r="J29" i="1"/>
  <c r="J43" i="1" s="1"/>
  <c r="D39" i="1"/>
  <c r="H50" i="1"/>
  <c r="H54" i="1"/>
  <c r="H46" i="1"/>
  <c r="H51" i="1"/>
  <c r="G54" i="1"/>
  <c r="G46" i="1"/>
  <c r="G50" i="1"/>
  <c r="G49" i="1"/>
  <c r="G42" i="1"/>
  <c r="G36" i="1"/>
  <c r="H47" i="1"/>
  <c r="H39" i="1"/>
  <c r="G53" i="1"/>
  <c r="E55" i="1"/>
  <c r="E48" i="1"/>
  <c r="E47" i="1"/>
  <c r="E51" i="1"/>
  <c r="E44" i="1"/>
  <c r="E52" i="1"/>
  <c r="K29" i="1"/>
  <c r="K42" i="1" s="1"/>
  <c r="E43" i="1"/>
  <c r="G41" i="1"/>
  <c r="H48" i="1"/>
  <c r="H37" i="1"/>
  <c r="I51" i="1"/>
  <c r="I48" i="1"/>
  <c r="I40" i="1"/>
  <c r="I55" i="1"/>
  <c r="I39" i="1"/>
  <c r="I47" i="1"/>
  <c r="I42" i="1"/>
  <c r="E50" i="1"/>
  <c r="G39" i="1"/>
  <c r="J49" i="1" l="1"/>
  <c r="J38" i="1"/>
  <c r="J36" i="1"/>
  <c r="I57" i="1"/>
  <c r="E57" i="1"/>
  <c r="J55" i="1"/>
  <c r="J47" i="1"/>
  <c r="D57" i="1"/>
  <c r="K37" i="1"/>
  <c r="K49" i="1"/>
  <c r="K52" i="1"/>
  <c r="K39" i="1"/>
  <c r="K41" i="1"/>
  <c r="K51" i="1"/>
  <c r="K48" i="1"/>
  <c r="K44" i="1"/>
  <c r="K36" i="1"/>
  <c r="L38" i="1"/>
  <c r="L55" i="1"/>
  <c r="L49" i="1"/>
  <c r="L53" i="1"/>
  <c r="L40" i="1"/>
  <c r="L43" i="1"/>
  <c r="L47" i="1"/>
  <c r="L51" i="1"/>
  <c r="L54" i="1"/>
  <c r="K43" i="1"/>
  <c r="L44" i="1"/>
  <c r="L39" i="1"/>
  <c r="L46" i="1"/>
  <c r="L41" i="1"/>
  <c r="K55" i="1"/>
  <c r="L48" i="1"/>
  <c r="K47" i="1"/>
  <c r="J48" i="1"/>
  <c r="J54" i="1"/>
  <c r="J46" i="1"/>
  <c r="J52" i="1"/>
  <c r="J37" i="1"/>
  <c r="J50" i="1"/>
  <c r="J41" i="1"/>
  <c r="J44" i="1"/>
  <c r="J42" i="1"/>
  <c r="K38" i="1"/>
  <c r="J39" i="1"/>
  <c r="J45" i="1"/>
  <c r="H57" i="1"/>
  <c r="L50" i="1"/>
  <c r="L52" i="1"/>
  <c r="L36" i="1"/>
  <c r="L42" i="1"/>
  <c r="L37" i="1"/>
  <c r="J53" i="1"/>
  <c r="J40" i="1"/>
  <c r="K54" i="1"/>
  <c r="F57" i="1"/>
  <c r="K50" i="1"/>
  <c r="J51" i="1"/>
  <c r="K46" i="1"/>
  <c r="K45" i="1"/>
  <c r="G57" i="1"/>
  <c r="K40" i="1"/>
  <c r="K53" i="1"/>
  <c r="J57" i="1" l="1"/>
  <c r="L57" i="1"/>
  <c r="K57" i="1"/>
</calcChain>
</file>

<file path=xl/sharedStrings.xml><?xml version="1.0" encoding="utf-8"?>
<sst xmlns="http://schemas.openxmlformats.org/spreadsheetml/2006/main" count="40" uniqueCount="19">
  <si>
    <t>RÉPARTITION DES RETRAITÉS BÉNÉFICIAIRES D'UN DROIT DÉRIVÉ SERVI AVEC UN DROIT DIRECT AU RÉGIME GÉNÉRAL SELON LE MONTANT DE BASE DU DROIT DIRECT, DU DROIT DÉRIVÉ ET DU CUMUL DE CES DEUX DROITS</t>
  </si>
  <si>
    <t>HOMMES ET FEMMES</t>
  </si>
  <si>
    <t>(effectifs)</t>
  </si>
  <si>
    <t>Montant mensuel</t>
  </si>
  <si>
    <t>Ensemble</t>
  </si>
  <si>
    <t>en euros</t>
  </si>
  <si>
    <t>Droit 
direct</t>
  </si>
  <si>
    <t>Droits dérivé (*)</t>
  </si>
  <si>
    <t>Direct
+ Dérivé
cumulé</t>
  </si>
  <si>
    <t>sous-total</t>
  </si>
  <si>
    <t>Non ventilables</t>
  </si>
  <si>
    <t>TOTAL</t>
  </si>
  <si>
    <t>Limite forfaitaire de cumul :</t>
  </si>
  <si>
    <t>F3-09</t>
  </si>
  <si>
    <t>RÉPARTITION DU MONTANT MENSUEL GLOBAL * DU DROIT DIRECT,</t>
  </si>
  <si>
    <t xml:space="preserve">DU DROIT DÉRIVÉ SERVI AVEC UN DROIT DIRECT AU RÉGIME GÉNÉRAL </t>
  </si>
  <si>
    <t>Bénéficiaires du L.815-2/3, 
de l'Aspa ou de l'Asi</t>
  </si>
  <si>
    <t>Non bénéficiaires du L.815-2/3, de l'ASPA ou de l'Asi</t>
  </si>
  <si>
    <t>Bénéficiaires du L.815-2/3, de l'Aspa ou de l'Asi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</si>
</sst>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  &quot;"/>
    <numFmt numFmtId="165" formatCode="#,##0_ "/>
    <numFmt numFmtId="166" formatCode="#,##0.00&quot; €&quot;"/>
    <numFmt numFmtId="167" formatCode="#,##0.00_ "/>
    <numFmt numFmtId="168" formatCode="0.0&quot;  &quot;"/>
  </numFmts>
  <fonts count="11" x14ac:knownFonts="1">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8"/>
      <color indexed="10"/>
      <name val="Arial"/>
      <family val="2"/>
    </font>
    <font>
      <b/>
      <sz val="9"/>
      <name val="Arial"/>
      <family val="2"/>
    </font>
    <font>
      <sz val="9"/>
      <color theme="0"/>
      <name val="Arial"/>
      <family val="2"/>
    </font>
    <font>
      <i/>
      <sz val="8"/>
      <name val="Arial"/>
      <family val="2"/>
    </font>
    <font>
      <b/>
      <sz val="10"/>
      <color theme="0"/>
      <name val="Arial"/>
      <family val="2"/>
    </font>
  </fonts>
  <fills count="5">
    <fill>
      <patternFill patternType="none"/>
    </fill>
    <fill>
      <patternFill patternType="gray125"/>
    </fill>
    <fill>
      <patternFill patternType="solid">
        <fgColor rgb="FFFFFF00"/>
        <bgColor indexed="64"/>
      </patternFill>
    </fill>
    <fill>
      <patternFill patternType="solid">
        <fgColor theme="4" tint="-0.249977111117893"/>
        <bgColor indexed="64"/>
      </patternFill>
    </fill>
    <fill>
      <patternFill patternType="solid">
        <fgColor rgb="FFFFC000"/>
        <bgColor indexed="64"/>
      </patternFill>
    </fill>
  </fills>
  <borders count="1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3" fillId="0" borderId="0" applyFont="0" applyFill="0" applyBorder="0" applyAlignment="0" applyProtection="0"/>
    <xf numFmtId="0" fontId="1" fillId="0" borderId="0"/>
  </cellStyleXfs>
  <cellXfs count="80">
    <xf numFmtId="0" fontId="0" fillId="0" borderId="0" xfId="0"/>
    <xf numFmtId="0" fontId="3" fillId="0" borderId="0" xfId="2" applyFont="1" applyFill="1"/>
    <xf numFmtId="0" fontId="2" fillId="0" borderId="0" xfId="2" applyFont="1" applyFill="1" applyAlignment="1">
      <alignment horizontal="centerContinuous" vertical="center"/>
    </xf>
    <xf numFmtId="0" fontId="4" fillId="0" borderId="0" xfId="2" applyFont="1" applyFill="1" applyAlignment="1">
      <alignment horizontal="centerContinuous" vertical="center"/>
    </xf>
    <xf numFmtId="0" fontId="4" fillId="0" borderId="0" xfId="2" applyFont="1" applyFill="1" applyAlignment="1">
      <alignment horizontal="center" vertical="center" wrapText="1"/>
    </xf>
    <xf numFmtId="0" fontId="4" fillId="0" borderId="0" xfId="2" applyFont="1" applyFill="1" applyAlignment="1">
      <alignment vertical="center"/>
    </xf>
    <xf numFmtId="0" fontId="4" fillId="0" borderId="0" xfId="2" applyFont="1" applyFill="1"/>
    <xf numFmtId="0" fontId="4" fillId="0" borderId="0" xfId="2" applyFont="1" applyFill="1" applyAlignment="1">
      <alignment horizontal="right"/>
    </xf>
    <xf numFmtId="0" fontId="5" fillId="0" borderId="2" xfId="2" applyFont="1" applyFill="1" applyBorder="1" applyAlignment="1">
      <alignment horizontal="centerContinuous"/>
    </xf>
    <xf numFmtId="0" fontId="5" fillId="0" borderId="3" xfId="2" applyFont="1" applyFill="1" applyBorder="1" applyAlignment="1">
      <alignment horizontal="centerContinuous"/>
    </xf>
    <xf numFmtId="0" fontId="5" fillId="0" borderId="4" xfId="2" applyFont="1" applyFill="1" applyBorder="1" applyAlignment="1">
      <alignment horizontal="centerContinuous" vertical="center" wrapText="1"/>
    </xf>
    <xf numFmtId="0" fontId="5" fillId="0" borderId="5" xfId="2" applyFont="1" applyFill="1" applyBorder="1" applyAlignment="1">
      <alignment horizontal="centerContinuous" vertical="center" wrapText="1"/>
    </xf>
    <xf numFmtId="0" fontId="5" fillId="0" borderId="6" xfId="2" applyFont="1" applyFill="1" applyBorder="1" applyAlignment="1">
      <alignment horizontal="centerContinuous" vertical="center"/>
    </xf>
    <xf numFmtId="0" fontId="5" fillId="0" borderId="5" xfId="2" applyFont="1" applyFill="1" applyBorder="1" applyAlignment="1">
      <alignment horizontal="centerContinuous" vertical="center"/>
    </xf>
    <xf numFmtId="0" fontId="5" fillId="0" borderId="4" xfId="2" applyFont="1" applyFill="1" applyBorder="1" applyAlignment="1">
      <alignment horizontal="centerContinuous" vertical="center"/>
    </xf>
    <xf numFmtId="0" fontId="6" fillId="0" borderId="0" xfId="2" applyFont="1" applyFill="1" applyBorder="1" applyAlignment="1">
      <alignment horizontal="center" vertical="center" wrapText="1"/>
    </xf>
    <xf numFmtId="0" fontId="5" fillId="0" borderId="7" xfId="2" applyFont="1" applyFill="1" applyBorder="1" applyAlignment="1">
      <alignment horizontal="centerContinuous" vertical="top"/>
    </xf>
    <xf numFmtId="0" fontId="5" fillId="0" borderId="1" xfId="2" applyFont="1" applyFill="1" applyBorder="1" applyAlignment="1">
      <alignment horizontal="centerContinuous" vertical="top"/>
    </xf>
    <xf numFmtId="0" fontId="5" fillId="0" borderId="4"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1" fillId="0" borderId="0" xfId="2"/>
    <xf numFmtId="164" fontId="4" fillId="0" borderId="0" xfId="2" applyNumberFormat="1" applyFont="1" applyFill="1" applyBorder="1" applyAlignment="1">
      <alignment horizontal="right"/>
    </xf>
    <xf numFmtId="3" fontId="4" fillId="0" borderId="2" xfId="2" applyNumberFormat="1" applyFont="1" applyFill="1" applyBorder="1" applyProtection="1">
      <protection locked="0"/>
    </xf>
    <xf numFmtId="3" fontId="4" fillId="0" borderId="9" xfId="2" applyNumberFormat="1" applyFont="1" applyFill="1" applyBorder="1" applyAlignment="1"/>
    <xf numFmtId="165" fontId="4" fillId="0" borderId="0" xfId="2" applyNumberFormat="1" applyFont="1" applyFill="1" applyAlignment="1"/>
    <xf numFmtId="0" fontId="4" fillId="0" borderId="0" xfId="2" applyFont="1" applyFill="1" applyAlignment="1"/>
    <xf numFmtId="164" fontId="4" fillId="0" borderId="9" xfId="2" applyNumberFormat="1" applyFont="1" applyFill="1" applyBorder="1" applyAlignment="1">
      <alignment vertical="center"/>
    </xf>
    <xf numFmtId="164" fontId="4" fillId="0" borderId="0" xfId="2" applyNumberFormat="1" applyFont="1" applyFill="1" applyBorder="1" applyAlignment="1">
      <alignment horizontal="right" vertical="center"/>
    </xf>
    <xf numFmtId="3" fontId="4" fillId="0" borderId="9" xfId="2" applyNumberFormat="1" applyFont="1" applyFill="1" applyBorder="1" applyProtection="1">
      <protection locked="0"/>
    </xf>
    <xf numFmtId="3" fontId="4" fillId="0" borderId="11" xfId="2" applyNumberFormat="1" applyFont="1" applyFill="1" applyBorder="1" applyAlignment="1"/>
    <xf numFmtId="165" fontId="4" fillId="0" borderId="0" xfId="2" applyNumberFormat="1" applyFont="1" applyFill="1" applyAlignment="1">
      <alignment vertical="center"/>
    </xf>
    <xf numFmtId="0" fontId="4" fillId="0" borderId="9" xfId="2" applyFont="1" applyFill="1" applyBorder="1" applyAlignment="1">
      <alignment vertical="center"/>
    </xf>
    <xf numFmtId="0" fontId="4" fillId="0" borderId="0" xfId="2" applyFont="1" applyFill="1" applyBorder="1" applyAlignment="1">
      <alignment horizontal="center" vertical="center"/>
    </xf>
    <xf numFmtId="0" fontId="4" fillId="0" borderId="0" xfId="2" applyFont="1" applyFill="1" applyBorder="1" applyAlignment="1">
      <alignment vertical="center"/>
    </xf>
    <xf numFmtId="3" fontId="4" fillId="0" borderId="9" xfId="2" applyNumberFormat="1" applyFont="1" applyFill="1" applyBorder="1" applyAlignment="1">
      <alignment vertical="center"/>
    </xf>
    <xf numFmtId="3" fontId="4" fillId="0" borderId="11" xfId="2" applyNumberFormat="1" applyFont="1" applyFill="1" applyBorder="1" applyAlignment="1">
      <alignment vertical="center"/>
    </xf>
    <xf numFmtId="0" fontId="5" fillId="0" borderId="0" xfId="2" applyFont="1" applyFill="1" applyBorder="1" applyAlignment="1">
      <alignment horizontal="center" vertical="center"/>
    </xf>
    <xf numFmtId="166" fontId="5" fillId="0" borderId="9" xfId="2" applyNumberFormat="1" applyFont="1" applyFill="1" applyBorder="1" applyAlignment="1">
      <alignment horizontal="right" vertical="center"/>
    </xf>
    <xf numFmtId="166" fontId="5" fillId="0" borderId="11" xfId="2" applyNumberFormat="1" applyFont="1" applyFill="1" applyBorder="1" applyAlignment="1">
      <alignment horizontal="right" vertical="center"/>
    </xf>
    <xf numFmtId="3" fontId="4" fillId="0" borderId="12" xfId="2" applyNumberFormat="1" applyFont="1" applyFill="1" applyBorder="1" applyProtection="1">
      <protection locked="0"/>
    </xf>
    <xf numFmtId="0" fontId="5" fillId="0" borderId="4" xfId="2" applyFont="1" applyFill="1" applyBorder="1" applyAlignment="1">
      <alignment vertical="center"/>
    </xf>
    <xf numFmtId="0" fontId="5" fillId="0" borderId="5" xfId="2" applyFont="1" applyFill="1" applyBorder="1" applyAlignment="1">
      <alignment horizontal="center" vertical="center"/>
    </xf>
    <xf numFmtId="0" fontId="5" fillId="0" borderId="5" xfId="2" applyFont="1" applyFill="1" applyBorder="1" applyAlignment="1">
      <alignment vertical="center"/>
    </xf>
    <xf numFmtId="3" fontId="5" fillId="0" borderId="4" xfId="2" applyNumberFormat="1" applyFont="1" applyFill="1" applyBorder="1" applyAlignment="1">
      <alignment horizontal="right" vertical="center"/>
    </xf>
    <xf numFmtId="3" fontId="5" fillId="0" borderId="8" xfId="2" applyNumberFormat="1" applyFont="1" applyFill="1" applyBorder="1" applyAlignment="1">
      <alignment horizontal="right" vertical="center"/>
    </xf>
    <xf numFmtId="0" fontId="4" fillId="0" borderId="1" xfId="2" applyFont="1" applyFill="1" applyBorder="1" applyAlignment="1">
      <alignment horizontal="centerContinuous" vertical="center"/>
    </xf>
    <xf numFmtId="164" fontId="4" fillId="0" borderId="9" xfId="2" applyNumberFormat="1" applyFont="1" applyFill="1" applyBorder="1" applyAlignment="1">
      <alignment horizontal="right"/>
    </xf>
    <xf numFmtId="10" fontId="4" fillId="0" borderId="2" xfId="1" applyNumberFormat="1" applyFont="1" applyFill="1" applyBorder="1" applyAlignment="1"/>
    <xf numFmtId="10" fontId="4" fillId="0" borderId="10" xfId="1" applyNumberFormat="1" applyFont="1" applyFill="1" applyBorder="1" applyAlignment="1"/>
    <xf numFmtId="10" fontId="4" fillId="0" borderId="9" xfId="1" applyNumberFormat="1" applyFont="1" applyFill="1" applyBorder="1" applyAlignment="1"/>
    <xf numFmtId="10" fontId="4" fillId="0" borderId="11" xfId="1" applyNumberFormat="1" applyFont="1" applyFill="1" applyBorder="1" applyAlignment="1"/>
    <xf numFmtId="166" fontId="5" fillId="0" borderId="7" xfId="2" applyNumberFormat="1" applyFont="1" applyFill="1" applyBorder="1" applyAlignment="1">
      <alignment horizontal="right" vertical="center"/>
    </xf>
    <xf numFmtId="166" fontId="5" fillId="0" borderId="12" xfId="2" applyNumberFormat="1" applyFont="1" applyFill="1" applyBorder="1" applyAlignment="1">
      <alignment horizontal="right" vertical="center"/>
    </xf>
    <xf numFmtId="0" fontId="4" fillId="0" borderId="4" xfId="2" applyFont="1" applyFill="1" applyBorder="1" applyAlignment="1">
      <alignment vertical="center"/>
    </xf>
    <xf numFmtId="0" fontId="4" fillId="0" borderId="5" xfId="2" applyFont="1" applyFill="1" applyBorder="1" applyAlignment="1">
      <alignment vertical="center"/>
    </xf>
    <xf numFmtId="10" fontId="5" fillId="0" borderId="4" xfId="1" applyNumberFormat="1" applyFont="1" applyFill="1" applyBorder="1" applyAlignment="1">
      <alignment vertical="center"/>
    </xf>
    <xf numFmtId="10" fontId="5" fillId="0" borderId="8" xfId="1" applyNumberFormat="1" applyFont="1" applyFill="1" applyBorder="1" applyAlignment="1">
      <alignment vertical="center"/>
    </xf>
    <xf numFmtId="0" fontId="9" fillId="0" borderId="0" xfId="2" applyFont="1"/>
    <xf numFmtId="0" fontId="9" fillId="0" borderId="0" xfId="2" applyFont="1" applyFill="1"/>
    <xf numFmtId="0" fontId="4" fillId="0" borderId="0" xfId="2" applyFont="1" applyFill="1" applyBorder="1"/>
    <xf numFmtId="167" fontId="4" fillId="0" borderId="0" xfId="2" applyNumberFormat="1" applyFont="1" applyFill="1" applyBorder="1"/>
    <xf numFmtId="0" fontId="2" fillId="2" borderId="0" xfId="0" applyFont="1" applyFill="1" applyAlignment="1">
      <alignment horizontal="center" vertical="center"/>
    </xf>
    <xf numFmtId="0" fontId="7" fillId="0" borderId="0" xfId="0" applyFont="1" applyAlignment="1"/>
    <xf numFmtId="0" fontId="2" fillId="0" borderId="0" xfId="0" applyFont="1" applyAlignment="1">
      <alignment horizontal="center"/>
    </xf>
    <xf numFmtId="164" fontId="4" fillId="0" borderId="2" xfId="2" quotePrefix="1" applyNumberFormat="1" applyFont="1" applyFill="1" applyBorder="1" applyAlignment="1">
      <alignment horizontal="right"/>
    </xf>
    <xf numFmtId="3" fontId="1" fillId="0" borderId="0" xfId="2" applyNumberFormat="1" applyAlignment="1">
      <alignment horizontal="center"/>
    </xf>
    <xf numFmtId="3" fontId="0" fillId="0" borderId="0" xfId="0" applyNumberFormat="1" applyAlignment="1">
      <alignment horizontal="center"/>
    </xf>
    <xf numFmtId="4" fontId="10" fillId="3" borderId="0" xfId="0" applyNumberFormat="1" applyFont="1" applyFill="1" applyAlignment="1">
      <alignment horizontal="center"/>
    </xf>
    <xf numFmtId="3" fontId="4" fillId="0" borderId="10" xfId="2" applyNumberFormat="1" applyFont="1" applyFill="1" applyBorder="1" applyProtection="1">
      <protection locked="0"/>
    </xf>
    <xf numFmtId="168" fontId="4" fillId="4" borderId="0" xfId="2" applyNumberFormat="1" applyFont="1" applyFill="1" applyBorder="1" applyAlignment="1">
      <alignment horizontal="right" vertical="center"/>
    </xf>
    <xf numFmtId="168" fontId="4" fillId="4" borderId="9" xfId="2" applyNumberFormat="1" applyFont="1" applyFill="1" applyBorder="1" applyAlignment="1">
      <alignment vertical="center"/>
    </xf>
    <xf numFmtId="164" fontId="4" fillId="0" borderId="9" xfId="2" quotePrefix="1" applyNumberFormat="1" applyFont="1" applyFill="1" applyBorder="1" applyAlignment="1">
      <alignment horizontal="right"/>
    </xf>
    <xf numFmtId="0" fontId="8" fillId="3" borderId="0" xfId="2" applyFont="1" applyFill="1" applyAlignment="1">
      <alignment vertical="center"/>
    </xf>
    <xf numFmtId="0" fontId="1" fillId="0" borderId="0" xfId="2" applyFont="1"/>
    <xf numFmtId="0" fontId="3" fillId="0" borderId="0" xfId="0" applyFont="1"/>
    <xf numFmtId="0" fontId="4" fillId="0" borderId="5" xfId="2" applyFont="1" applyFill="1" applyBorder="1" applyAlignment="1">
      <alignment horizontal="left"/>
    </xf>
    <xf numFmtId="0" fontId="2" fillId="0" borderId="0" xfId="2" applyFont="1" applyFill="1" applyAlignment="1">
      <alignment horizontal="center" wrapText="1"/>
    </xf>
    <xf numFmtId="0" fontId="2" fillId="0" borderId="0" xfId="2" applyFont="1" applyFill="1" applyAlignment="1">
      <alignment horizontal="center"/>
    </xf>
    <xf numFmtId="0" fontId="4" fillId="0" borderId="1" xfId="2" applyFont="1" applyFill="1" applyBorder="1" applyAlignment="1">
      <alignment horizontal="left"/>
    </xf>
  </cellXfs>
  <cellStyles count="3">
    <cellStyle name="Normal" xfId="0" builtinId="0"/>
    <cellStyle name="Normal_Feuil1"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346179047788276E-2"/>
          <c:y val="3.1727347514396514E-2"/>
          <c:w val="0.92595428461645368"/>
          <c:h val="0.6413375641477651"/>
        </c:manualLayout>
      </c:layout>
      <c:barChart>
        <c:barDir val="col"/>
        <c:grouping val="clustered"/>
        <c:varyColors val="0"/>
        <c:ser>
          <c:idx val="1"/>
          <c:order val="0"/>
          <c:tx>
            <c:strRef>
              <c:f>'F3-09'!$D$34</c:f>
              <c:strCache>
                <c:ptCount val="1"/>
                <c:pt idx="0">
                  <c:v>Bénéficiaires du L.815-2/3, de l'Aspa ou de l'Asi</c:v>
                </c:pt>
              </c:strCache>
            </c:strRef>
          </c:tx>
          <c:invertIfNegative val="0"/>
          <c:cat>
            <c:multiLvlStrRef>
              <c:f>'F3-09'!$O$8:$Q$25</c:f>
              <c:multiLvlStrCache>
                <c:ptCount val="18"/>
                <c:lvl>
                  <c:pt idx="0">
                    <c:v>- de 1  </c:v>
                  </c:pt>
                  <c:pt idx="1">
                    <c:v>100</c:v>
                  </c:pt>
                  <c:pt idx="2">
                    <c:v>200</c:v>
                  </c:pt>
                  <c:pt idx="3">
                    <c:v>300</c:v>
                  </c:pt>
                  <c:pt idx="4">
                    <c:v>400</c:v>
                  </c:pt>
                  <c:pt idx="5">
                    <c:v>500</c:v>
                  </c:pt>
                  <c:pt idx="6">
                    <c:v>600</c:v>
                  </c:pt>
                  <c:pt idx="7">
                    <c:v>700</c:v>
                  </c:pt>
                  <c:pt idx="8">
                    <c:v>800</c:v>
                  </c:pt>
                  <c:pt idx="9">
                    <c:v>900</c:v>
                  </c:pt>
                  <c:pt idx="10">
                    <c:v>1 000</c:v>
                  </c:pt>
                  <c:pt idx="11">
                    <c:v>1 100</c:v>
                  </c:pt>
                  <c:pt idx="12">
                    <c:v>1 200</c:v>
                  </c:pt>
                  <c:pt idx="13">
                    <c:v>1 300</c:v>
                  </c:pt>
                  <c:pt idx="14">
                    <c:v>1 400</c:v>
                  </c:pt>
                  <c:pt idx="15">
                    <c:v>1 500</c:v>
                  </c:pt>
                  <c:pt idx="16">
                    <c:v>1 600</c:v>
                  </c:pt>
                  <c:pt idx="17">
                    <c:v>3 000</c:v>
                  </c:pt>
                </c:lvl>
                <c:lvl>
                  <c:pt idx="0">
                    <c:v>à - de</c:v>
                  </c:pt>
                  <c:pt idx="1">
                    <c:v>à - de</c:v>
                  </c:pt>
                  <c:pt idx="2">
                    <c:v>à - de</c:v>
                  </c:pt>
                  <c:pt idx="3">
                    <c:v>à - de</c:v>
                  </c:pt>
                  <c:pt idx="4">
                    <c:v>à - de</c:v>
                  </c:pt>
                  <c:pt idx="5">
                    <c:v>à - de</c:v>
                  </c:pt>
                  <c:pt idx="6">
                    <c:v>à - de</c:v>
                  </c:pt>
                  <c:pt idx="7">
                    <c:v>à - de</c:v>
                  </c:pt>
                  <c:pt idx="8">
                    <c:v>à - de</c:v>
                  </c:pt>
                  <c:pt idx="9">
                    <c:v>à - de</c:v>
                  </c:pt>
                  <c:pt idx="10">
                    <c:v>à - de</c:v>
                  </c:pt>
                  <c:pt idx="11">
                    <c:v>à - de</c:v>
                  </c:pt>
                  <c:pt idx="12">
                    <c:v>à - de</c:v>
                  </c:pt>
                  <c:pt idx="13">
                    <c:v>à - de</c:v>
                  </c:pt>
                  <c:pt idx="14">
                    <c:v>à - de</c:v>
                  </c:pt>
                  <c:pt idx="15">
                    <c:v>à - de</c:v>
                  </c:pt>
                  <c:pt idx="16">
                    <c:v>à - de</c:v>
                  </c:pt>
                  <c:pt idx="17">
                    <c:v>à - de</c:v>
                  </c:pt>
                </c:lvl>
                <c:lvl>
                  <c:pt idx="0">
                    <c:v>100</c:v>
                  </c:pt>
                  <c:pt idx="1">
                    <c:v>200</c:v>
                  </c:pt>
                  <c:pt idx="2">
                    <c:v>300</c:v>
                  </c:pt>
                  <c:pt idx="3">
                    <c:v>400</c:v>
                  </c:pt>
                  <c:pt idx="4">
                    <c:v>500</c:v>
                  </c:pt>
                  <c:pt idx="5">
                    <c:v>600</c:v>
                  </c:pt>
                  <c:pt idx="6">
                    <c:v>700</c:v>
                  </c:pt>
                  <c:pt idx="7">
                    <c:v>800</c:v>
                  </c:pt>
                  <c:pt idx="8">
                    <c:v>900</c:v>
                  </c:pt>
                  <c:pt idx="9">
                    <c:v>1 000</c:v>
                  </c:pt>
                  <c:pt idx="10">
                    <c:v>1 100</c:v>
                  </c:pt>
                  <c:pt idx="11">
                    <c:v>1 200</c:v>
                  </c:pt>
                  <c:pt idx="12">
                    <c:v>1 300</c:v>
                  </c:pt>
                  <c:pt idx="13">
                    <c:v>1 400</c:v>
                  </c:pt>
                  <c:pt idx="14">
                    <c:v>1 500</c:v>
                  </c:pt>
                  <c:pt idx="15">
                    <c:v>1 600</c:v>
                  </c:pt>
                  <c:pt idx="16">
                    <c:v>3 000</c:v>
                  </c:pt>
                  <c:pt idx="17">
                    <c:v>3 000</c:v>
                  </c:pt>
                </c:lvl>
              </c:multiLvlStrCache>
            </c:multiLvlStrRef>
          </c:cat>
          <c:val>
            <c:numRef>
              <c:f>'F3-09'!$F$36:$F$53</c:f>
              <c:numCache>
                <c:formatCode>0.00%</c:formatCode>
                <c:ptCount val="17"/>
                <c:pt idx="0">
                  <c:v>1.4013946246022611E-2</c:v>
                </c:pt>
                <c:pt idx="1">
                  <c:v>6.3141741701080945E-2</c:v>
                </c:pt>
                <c:pt idx="2">
                  <c:v>0.10586058267325615</c:v>
                </c:pt>
                <c:pt idx="3">
                  <c:v>0.18922212443301062</c:v>
                </c:pt>
                <c:pt idx="4">
                  <c:v>0.23934285649809312</c:v>
                </c:pt>
                <c:pt idx="5">
                  <c:v>0.22198903256380745</c:v>
                </c:pt>
                <c:pt idx="6">
                  <c:v>0.12278563852594047</c:v>
                </c:pt>
                <c:pt idx="7">
                  <c:v>3.8182926003655811E-2</c:v>
                </c:pt>
                <c:pt idx="8">
                  <c:v>4.1748471103287971E-3</c:v>
                </c:pt>
                <c:pt idx="9">
                  <c:v>9.9293661002414647E-4</c:v>
                </c:pt>
                <c:pt idx="10">
                  <c:v>2.2566741136912418E-4</c:v>
                </c:pt>
                <c:pt idx="11">
                  <c:v>6.7700223410737249E-5</c:v>
                </c:pt>
                <c:pt idx="12">
                  <c:v>0</c:v>
                </c:pt>
                <c:pt idx="13">
                  <c:v>0</c:v>
                </c:pt>
                <c:pt idx="14">
                  <c:v>0</c:v>
                </c:pt>
                <c:pt idx="15">
                  <c:v>0</c:v>
                </c:pt>
                <c:pt idx="16">
                  <c:v>0</c:v>
                </c:pt>
              </c:numCache>
            </c:numRef>
          </c:val>
          <c:extLst>
            <c:ext xmlns:c16="http://schemas.microsoft.com/office/drawing/2014/chart" uri="{C3380CC4-5D6E-409C-BE32-E72D297353CC}">
              <c16:uniqueId val="{00000000-0D55-4D2C-884B-E3F4CA57E0A6}"/>
            </c:ext>
          </c:extLst>
        </c:ser>
        <c:ser>
          <c:idx val="2"/>
          <c:order val="1"/>
          <c:tx>
            <c:strRef>
              <c:f>'F3-09'!$G$34</c:f>
              <c:strCache>
                <c:ptCount val="1"/>
                <c:pt idx="0">
                  <c:v>Non bénéficiaires du L.815-2/3, de l'ASPA ou de l'Asi</c:v>
                </c:pt>
              </c:strCache>
            </c:strRef>
          </c:tx>
          <c:invertIfNegative val="0"/>
          <c:cat>
            <c:multiLvlStrRef>
              <c:f>'F3-09'!$O$8:$Q$25</c:f>
              <c:multiLvlStrCache>
                <c:ptCount val="18"/>
                <c:lvl>
                  <c:pt idx="0">
                    <c:v>- de 1  </c:v>
                  </c:pt>
                  <c:pt idx="1">
                    <c:v>100</c:v>
                  </c:pt>
                  <c:pt idx="2">
                    <c:v>200</c:v>
                  </c:pt>
                  <c:pt idx="3">
                    <c:v>300</c:v>
                  </c:pt>
                  <c:pt idx="4">
                    <c:v>400</c:v>
                  </c:pt>
                  <c:pt idx="5">
                    <c:v>500</c:v>
                  </c:pt>
                  <c:pt idx="6">
                    <c:v>600</c:v>
                  </c:pt>
                  <c:pt idx="7">
                    <c:v>700</c:v>
                  </c:pt>
                  <c:pt idx="8">
                    <c:v>800</c:v>
                  </c:pt>
                  <c:pt idx="9">
                    <c:v>900</c:v>
                  </c:pt>
                  <c:pt idx="10">
                    <c:v>1 000</c:v>
                  </c:pt>
                  <c:pt idx="11">
                    <c:v>1 100</c:v>
                  </c:pt>
                  <c:pt idx="12">
                    <c:v>1 200</c:v>
                  </c:pt>
                  <c:pt idx="13">
                    <c:v>1 300</c:v>
                  </c:pt>
                  <c:pt idx="14">
                    <c:v>1 400</c:v>
                  </c:pt>
                  <c:pt idx="15">
                    <c:v>1 500</c:v>
                  </c:pt>
                  <c:pt idx="16">
                    <c:v>1 600</c:v>
                  </c:pt>
                  <c:pt idx="17">
                    <c:v>3 000</c:v>
                  </c:pt>
                </c:lvl>
                <c:lvl>
                  <c:pt idx="0">
                    <c:v>à - de</c:v>
                  </c:pt>
                  <c:pt idx="1">
                    <c:v>à - de</c:v>
                  </c:pt>
                  <c:pt idx="2">
                    <c:v>à - de</c:v>
                  </c:pt>
                  <c:pt idx="3">
                    <c:v>à - de</c:v>
                  </c:pt>
                  <c:pt idx="4">
                    <c:v>à - de</c:v>
                  </c:pt>
                  <c:pt idx="5">
                    <c:v>à - de</c:v>
                  </c:pt>
                  <c:pt idx="6">
                    <c:v>à - de</c:v>
                  </c:pt>
                  <c:pt idx="7">
                    <c:v>à - de</c:v>
                  </c:pt>
                  <c:pt idx="8">
                    <c:v>à - de</c:v>
                  </c:pt>
                  <c:pt idx="9">
                    <c:v>à - de</c:v>
                  </c:pt>
                  <c:pt idx="10">
                    <c:v>à - de</c:v>
                  </c:pt>
                  <c:pt idx="11">
                    <c:v>à - de</c:v>
                  </c:pt>
                  <c:pt idx="12">
                    <c:v>à - de</c:v>
                  </c:pt>
                  <c:pt idx="13">
                    <c:v>à - de</c:v>
                  </c:pt>
                  <c:pt idx="14">
                    <c:v>à - de</c:v>
                  </c:pt>
                  <c:pt idx="15">
                    <c:v>à - de</c:v>
                  </c:pt>
                  <c:pt idx="16">
                    <c:v>à - de</c:v>
                  </c:pt>
                  <c:pt idx="17">
                    <c:v>à - de</c:v>
                  </c:pt>
                </c:lvl>
                <c:lvl>
                  <c:pt idx="0">
                    <c:v>100</c:v>
                  </c:pt>
                  <c:pt idx="1">
                    <c:v>200</c:v>
                  </c:pt>
                  <c:pt idx="2">
                    <c:v>300</c:v>
                  </c:pt>
                  <c:pt idx="3">
                    <c:v>400</c:v>
                  </c:pt>
                  <c:pt idx="4">
                    <c:v>500</c:v>
                  </c:pt>
                  <c:pt idx="5">
                    <c:v>600</c:v>
                  </c:pt>
                  <c:pt idx="6">
                    <c:v>700</c:v>
                  </c:pt>
                  <c:pt idx="7">
                    <c:v>800</c:v>
                  </c:pt>
                  <c:pt idx="8">
                    <c:v>900</c:v>
                  </c:pt>
                  <c:pt idx="9">
                    <c:v>1 000</c:v>
                  </c:pt>
                  <c:pt idx="10">
                    <c:v>1 100</c:v>
                  </c:pt>
                  <c:pt idx="11">
                    <c:v>1 200</c:v>
                  </c:pt>
                  <c:pt idx="12">
                    <c:v>1 300</c:v>
                  </c:pt>
                  <c:pt idx="13">
                    <c:v>1 400</c:v>
                  </c:pt>
                  <c:pt idx="14">
                    <c:v>1 500</c:v>
                  </c:pt>
                  <c:pt idx="15">
                    <c:v>1 600</c:v>
                  </c:pt>
                  <c:pt idx="16">
                    <c:v>3 000</c:v>
                  </c:pt>
                  <c:pt idx="17">
                    <c:v>3 000</c:v>
                  </c:pt>
                </c:lvl>
              </c:multiLvlStrCache>
            </c:multiLvlStrRef>
          </c:cat>
          <c:val>
            <c:numRef>
              <c:f>'F3-09'!$I$36:$I$53</c:f>
              <c:numCache>
                <c:formatCode>0.00%</c:formatCode>
                <c:ptCount val="17"/>
                <c:pt idx="0">
                  <c:v>5.3703265133807675E-3</c:v>
                </c:pt>
                <c:pt idx="1">
                  <c:v>2.4121420554588796E-2</c:v>
                </c:pt>
                <c:pt idx="2">
                  <c:v>4.1268778895558966E-2</c:v>
                </c:pt>
                <c:pt idx="3">
                  <c:v>5.6300647672395149E-2</c:v>
                </c:pt>
                <c:pt idx="4">
                  <c:v>6.6214462967348661E-2</c:v>
                </c:pt>
                <c:pt idx="5">
                  <c:v>7.6376947393350283E-2</c:v>
                </c:pt>
                <c:pt idx="6">
                  <c:v>9.4233244437122235E-2</c:v>
                </c:pt>
                <c:pt idx="7">
                  <c:v>0.1188756860281928</c:v>
                </c:pt>
                <c:pt idx="8">
                  <c:v>0.12908347663127981</c:v>
                </c:pt>
                <c:pt idx="9">
                  <c:v>0.12118681590246816</c:v>
                </c:pt>
                <c:pt idx="10">
                  <c:v>0.1008556689354078</c:v>
                </c:pt>
                <c:pt idx="11">
                  <c:v>7.8210303036543555E-2</c:v>
                </c:pt>
                <c:pt idx="12">
                  <c:v>5.5113934738511283E-2</c:v>
                </c:pt>
                <c:pt idx="13">
                  <c:v>2.4038016001317997E-2</c:v>
                </c:pt>
                <c:pt idx="14">
                  <c:v>5.8141211116488362E-3</c:v>
                </c:pt>
                <c:pt idx="15">
                  <c:v>1.8709391764572629E-3</c:v>
                </c:pt>
                <c:pt idx="16">
                  <c:v>1.065210004427649E-3</c:v>
                </c:pt>
              </c:numCache>
            </c:numRef>
          </c:val>
          <c:extLst>
            <c:ext xmlns:c16="http://schemas.microsoft.com/office/drawing/2014/chart" uri="{C3380CC4-5D6E-409C-BE32-E72D297353CC}">
              <c16:uniqueId val="{00000001-0D55-4D2C-884B-E3F4CA57E0A6}"/>
            </c:ext>
          </c:extLst>
        </c:ser>
        <c:dLbls>
          <c:showLegendKey val="0"/>
          <c:showVal val="0"/>
          <c:showCatName val="0"/>
          <c:showSerName val="0"/>
          <c:showPercent val="0"/>
          <c:showBubbleSize val="0"/>
        </c:dLbls>
        <c:gapWidth val="150"/>
        <c:axId val="179801472"/>
        <c:axId val="203547776"/>
      </c:barChart>
      <c:catAx>
        <c:axId val="1798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203547776"/>
        <c:crosses val="autoZero"/>
        <c:auto val="1"/>
        <c:lblAlgn val="ctr"/>
        <c:lblOffset val="100"/>
        <c:noMultiLvlLbl val="0"/>
      </c:catAx>
      <c:valAx>
        <c:axId val="203547776"/>
        <c:scaling>
          <c:orientation val="minMax"/>
          <c:max val="0.30000000000000004"/>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179801472"/>
        <c:crosses val="autoZero"/>
        <c:crossBetween val="between"/>
      </c:valAx>
    </c:plotArea>
    <c:legend>
      <c:legendPos val="r"/>
      <c:layout>
        <c:manualLayout>
          <c:xMode val="edge"/>
          <c:yMode val="edge"/>
          <c:x val="0.50762647054904941"/>
          <c:y val="3.4303477690288714E-2"/>
          <c:w val="0.48977350546917675"/>
          <c:h val="0.10721761272378266"/>
        </c:manualLayout>
      </c:layout>
      <c:overlay val="0"/>
      <c:txPr>
        <a:bodyPr/>
        <a:lstStyle/>
        <a:p>
          <a:pPr>
            <a:defRPr sz="710" b="0" i="0" u="none" strike="noStrike" baseline="0">
              <a:solidFill>
                <a:srgbClr val="000000"/>
              </a:solidFill>
              <a:latin typeface="Calibri"/>
              <a:ea typeface="Calibri"/>
              <a:cs typeface="Calibri"/>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7622</xdr:colOff>
      <xdr:row>0</xdr:row>
      <xdr:rowOff>22861</xdr:rowOff>
    </xdr:from>
    <xdr:to>
      <xdr:col>2</xdr:col>
      <xdr:colOff>47625</xdr:colOff>
      <xdr:row>0</xdr:row>
      <xdr:rowOff>354416</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7622" y="22861"/>
          <a:ext cx="840103" cy="331555"/>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fr-FR" sz="1000" b="1" i="0" u="sng" strike="noStrike">
              <a:solidFill>
                <a:srgbClr val="000000"/>
              </a:solidFill>
              <a:latin typeface="Arial"/>
              <a:cs typeface="Arial"/>
            </a:rPr>
            <a:t>Tableau 6</a:t>
          </a:r>
        </a:p>
        <a:p>
          <a:pPr algn="l" rtl="0">
            <a:defRPr sz="1000"/>
          </a:pPr>
          <a:r>
            <a:rPr lang="fr-FR" sz="1000" b="1" i="0" strike="noStrike">
              <a:solidFill>
                <a:srgbClr val="000000"/>
              </a:solidFill>
              <a:latin typeface="Arial"/>
              <a:cs typeface="Arial"/>
            </a:rPr>
            <a:t>(fin)</a:t>
          </a:r>
        </a:p>
      </xdr:txBody>
    </xdr:sp>
    <xdr:clientData/>
  </xdr:twoCellAnchor>
  <xdr:twoCellAnchor>
    <xdr:from>
      <xdr:col>18</xdr:col>
      <xdr:colOff>38100</xdr:colOff>
      <xdr:row>5</xdr:row>
      <xdr:rowOff>19049</xdr:rowOff>
    </xdr:from>
    <xdr:to>
      <xdr:col>26</xdr:col>
      <xdr:colOff>695325</xdr:colOff>
      <xdr:row>23</xdr:row>
      <xdr:rowOff>57149</xdr:rowOff>
    </xdr:to>
    <xdr:graphicFrame macro="">
      <xdr:nvGraphicFramePr>
        <xdr:cNvPr id="3" name="Graphique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DSPR\PSN\Les%20RM\RM%20D&#201;CEMBRE\2016\T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3-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Michel/NOTES/RM/2017/T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Z011957/Desktop/D/G-Michel/Reval-%20Salaire/Tau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Hom"/>
      <sheetName val="F-Fem"/>
      <sheetName val="F-Tot"/>
      <sheetName val="M-Hom"/>
      <sheetName val="M-Fem"/>
      <sheetName val="M-Tot"/>
      <sheetName val="D-Hom"/>
      <sheetName val="D-Fem"/>
      <sheetName val="D-Tot"/>
    </sheetNames>
    <sheetDataSet>
      <sheetData sheetId="0">
        <row r="4">
          <cell r="A4" t="str">
            <v>FRANCE</v>
          </cell>
        </row>
      </sheetData>
      <sheetData sheetId="1"/>
      <sheetData sheetId="2"/>
      <sheetData sheetId="3">
        <row r="9">
          <cell r="B9" t="str">
            <v>à - de</v>
          </cell>
        </row>
        <row r="10">
          <cell r="B10" t="str">
            <v>à - de</v>
          </cell>
        </row>
        <row r="11">
          <cell r="B11" t="str">
            <v>à - de</v>
          </cell>
        </row>
        <row r="12">
          <cell r="B12" t="str">
            <v>à - de</v>
          </cell>
        </row>
        <row r="13">
          <cell r="B13" t="str">
            <v>à - de</v>
          </cell>
        </row>
        <row r="14">
          <cell r="B14" t="str">
            <v>à - de</v>
          </cell>
        </row>
        <row r="15">
          <cell r="B15" t="str">
            <v>à - de</v>
          </cell>
        </row>
        <row r="16">
          <cell r="B16" t="str">
            <v>à - de</v>
          </cell>
        </row>
        <row r="17">
          <cell r="B17" t="str">
            <v>à - de</v>
          </cell>
        </row>
        <row r="18">
          <cell r="B18" t="str">
            <v>à - de</v>
          </cell>
        </row>
        <row r="19">
          <cell r="B19" t="str">
            <v>à - de</v>
          </cell>
        </row>
        <row r="20">
          <cell r="B20" t="str">
            <v>à - de</v>
          </cell>
        </row>
        <row r="21">
          <cell r="B21" t="str">
            <v>à - de</v>
          </cell>
        </row>
        <row r="22">
          <cell r="B22" t="str">
            <v>à - de</v>
          </cell>
        </row>
        <row r="23">
          <cell r="B23" t="str">
            <v>à - de</v>
          </cell>
        </row>
        <row r="24">
          <cell r="B24" t="str">
            <v>à - de</v>
          </cell>
        </row>
        <row r="25">
          <cell r="B25" t="str">
            <v>à - de</v>
          </cell>
        </row>
        <row r="26">
          <cell r="B26" t="str">
            <v>à - de</v>
          </cell>
        </row>
        <row r="27">
          <cell r="B27" t="str">
            <v>à - de</v>
          </cell>
        </row>
        <row r="28">
          <cell r="B28" t="str">
            <v>à - de</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3-33 H"/>
      <sheetName val="T3-33 F"/>
      <sheetName val="T3-33 H + F"/>
    </sheetNames>
    <sheetDataSet>
      <sheetData sheetId="0">
        <row r="9">
          <cell r="A9" t="str">
            <v xml:space="preserve">- de 1  </v>
          </cell>
        </row>
      </sheetData>
      <sheetData sheetId="1"/>
      <sheetData sheetId="2">
        <row r="9">
          <cell r="D9">
            <v>8488</v>
          </cell>
          <cell r="E9">
            <v>9053</v>
          </cell>
          <cell r="F9">
            <v>621</v>
          </cell>
          <cell r="G9">
            <v>126357</v>
          </cell>
          <cell r="H9">
            <v>271613</v>
          </cell>
          <cell r="I9">
            <v>10431</v>
          </cell>
          <cell r="J9">
            <v>134845</v>
          </cell>
          <cell r="K9">
            <v>280666</v>
          </cell>
          <cell r="L9">
            <v>11052</v>
          </cell>
        </row>
        <row r="10">
          <cell r="D10">
            <v>13105</v>
          </cell>
          <cell r="E10">
            <v>9124</v>
          </cell>
          <cell r="F10">
            <v>2798</v>
          </cell>
          <cell r="G10">
            <v>265743</v>
          </cell>
          <cell r="H10">
            <v>317958</v>
          </cell>
          <cell r="I10">
            <v>46852</v>
          </cell>
          <cell r="J10">
            <v>278848</v>
          </cell>
          <cell r="K10">
            <v>327082</v>
          </cell>
          <cell r="L10">
            <v>49650</v>
          </cell>
        </row>
        <row r="11">
          <cell r="D11">
            <v>10837</v>
          </cell>
          <cell r="E11">
            <v>16227</v>
          </cell>
          <cell r="F11">
            <v>4691</v>
          </cell>
          <cell r="G11">
            <v>262272</v>
          </cell>
          <cell r="H11">
            <v>444356</v>
          </cell>
          <cell r="I11">
            <v>80158</v>
          </cell>
          <cell r="J11">
            <v>273109</v>
          </cell>
          <cell r="K11">
            <v>460583</v>
          </cell>
          <cell r="L11">
            <v>84849</v>
          </cell>
        </row>
        <row r="12">
          <cell r="D12">
            <v>6806</v>
          </cell>
          <cell r="E12">
            <v>7321</v>
          </cell>
          <cell r="F12">
            <v>8385</v>
          </cell>
          <cell r="G12">
            <v>204253</v>
          </cell>
          <cell r="H12">
            <v>268029</v>
          </cell>
          <cell r="I12">
            <v>109355</v>
          </cell>
          <cell r="J12">
            <v>211059</v>
          </cell>
          <cell r="K12">
            <v>275350</v>
          </cell>
          <cell r="L12">
            <v>117740</v>
          </cell>
        </row>
        <row r="13">
          <cell r="D13">
            <v>3543</v>
          </cell>
          <cell r="E13">
            <v>1960</v>
          </cell>
          <cell r="F13">
            <v>10606</v>
          </cell>
          <cell r="G13">
            <v>185282</v>
          </cell>
          <cell r="H13">
            <v>235171</v>
          </cell>
          <cell r="I13">
            <v>128611</v>
          </cell>
          <cell r="J13">
            <v>188825</v>
          </cell>
          <cell r="K13">
            <v>237131</v>
          </cell>
          <cell r="L13">
            <v>139217</v>
          </cell>
        </row>
        <row r="14">
          <cell r="D14">
            <v>1100</v>
          </cell>
          <cell r="E14">
            <v>535</v>
          </cell>
          <cell r="F14">
            <v>9837</v>
          </cell>
          <cell r="G14">
            <v>176716</v>
          </cell>
          <cell r="H14">
            <v>242609</v>
          </cell>
          <cell r="I14">
            <v>148350</v>
          </cell>
          <cell r="J14">
            <v>177816</v>
          </cell>
          <cell r="K14">
            <v>243144</v>
          </cell>
          <cell r="L14">
            <v>158187</v>
          </cell>
        </row>
        <row r="15">
          <cell r="D15">
            <v>427</v>
          </cell>
          <cell r="E15">
            <v>89</v>
          </cell>
          <cell r="F15">
            <v>5441</v>
          </cell>
          <cell r="G15">
            <v>336832</v>
          </cell>
          <cell r="H15">
            <v>150060</v>
          </cell>
          <cell r="I15">
            <v>183033</v>
          </cell>
          <cell r="J15">
            <v>337259</v>
          </cell>
          <cell r="K15">
            <v>150149</v>
          </cell>
          <cell r="L15">
            <v>188474</v>
          </cell>
        </row>
        <row r="16">
          <cell r="D16">
            <v>7</v>
          </cell>
          <cell r="E16">
            <v>4</v>
          </cell>
          <cell r="F16">
            <v>1692</v>
          </cell>
          <cell r="G16">
            <v>127326</v>
          </cell>
          <cell r="H16">
            <v>10888</v>
          </cell>
          <cell r="I16">
            <v>230897</v>
          </cell>
          <cell r="J16">
            <v>127333</v>
          </cell>
          <cell r="K16">
            <v>10892</v>
          </cell>
          <cell r="L16">
            <v>232589</v>
          </cell>
        </row>
        <row r="17">
          <cell r="D17">
            <v>0</v>
          </cell>
          <cell r="E17">
            <v>0</v>
          </cell>
          <cell r="F17">
            <v>185</v>
          </cell>
          <cell r="G17">
            <v>102208</v>
          </cell>
          <cell r="H17">
            <v>1593</v>
          </cell>
          <cell r="I17">
            <v>250724</v>
          </cell>
          <cell r="J17">
            <v>102208</v>
          </cell>
          <cell r="K17">
            <v>1593</v>
          </cell>
          <cell r="L17">
            <v>250909</v>
          </cell>
        </row>
        <row r="18">
          <cell r="D18">
            <v>0</v>
          </cell>
          <cell r="E18">
            <v>0</v>
          </cell>
          <cell r="F18">
            <v>44</v>
          </cell>
          <cell r="G18">
            <v>80981</v>
          </cell>
          <cell r="H18">
            <v>40</v>
          </cell>
          <cell r="I18">
            <v>235386</v>
          </cell>
          <cell r="J18">
            <v>80981</v>
          </cell>
          <cell r="K18">
            <v>40</v>
          </cell>
          <cell r="L18">
            <v>235430</v>
          </cell>
        </row>
        <row r="19">
          <cell r="D19">
            <v>0</v>
          </cell>
          <cell r="E19">
            <v>0</v>
          </cell>
          <cell r="F19">
            <v>10</v>
          </cell>
          <cell r="G19">
            <v>51260</v>
          </cell>
          <cell r="H19">
            <v>19</v>
          </cell>
          <cell r="I19">
            <v>195896</v>
          </cell>
          <cell r="J19">
            <v>51260</v>
          </cell>
          <cell r="K19">
            <v>19</v>
          </cell>
          <cell r="L19">
            <v>195906</v>
          </cell>
        </row>
        <row r="20">
          <cell r="D20">
            <v>0</v>
          </cell>
          <cell r="E20">
            <v>0</v>
          </cell>
          <cell r="F20">
            <v>3</v>
          </cell>
          <cell r="G20">
            <v>18461</v>
          </cell>
          <cell r="H20">
            <v>3</v>
          </cell>
          <cell r="I20">
            <v>151911</v>
          </cell>
          <cell r="J20">
            <v>18461</v>
          </cell>
          <cell r="K20">
            <v>3</v>
          </cell>
          <cell r="L20">
            <v>151914</v>
          </cell>
        </row>
        <row r="21">
          <cell r="D21">
            <v>0</v>
          </cell>
          <cell r="E21">
            <v>0</v>
          </cell>
          <cell r="F21">
            <v>0</v>
          </cell>
          <cell r="G21">
            <v>3735</v>
          </cell>
          <cell r="H21">
            <v>0</v>
          </cell>
          <cell r="I21">
            <v>107050</v>
          </cell>
          <cell r="J21">
            <v>3735</v>
          </cell>
          <cell r="K21">
            <v>0</v>
          </cell>
          <cell r="L21">
            <v>107050</v>
          </cell>
        </row>
        <row r="22">
          <cell r="D22">
            <v>0</v>
          </cell>
          <cell r="E22">
            <v>0</v>
          </cell>
          <cell r="F22">
            <v>0</v>
          </cell>
          <cell r="G22">
            <v>659</v>
          </cell>
          <cell r="H22">
            <v>1</v>
          </cell>
          <cell r="I22">
            <v>46690</v>
          </cell>
          <cell r="J22">
            <v>659</v>
          </cell>
          <cell r="K22">
            <v>1</v>
          </cell>
          <cell r="L22">
            <v>46690</v>
          </cell>
        </row>
        <row r="23">
          <cell r="D23">
            <v>0</v>
          </cell>
          <cell r="E23">
            <v>0</v>
          </cell>
          <cell r="F23">
            <v>0</v>
          </cell>
          <cell r="G23">
            <v>161</v>
          </cell>
          <cell r="H23">
            <v>0</v>
          </cell>
          <cell r="I23">
            <v>11293</v>
          </cell>
          <cell r="J23">
            <v>161</v>
          </cell>
          <cell r="K23">
            <v>0</v>
          </cell>
          <cell r="L23">
            <v>11293</v>
          </cell>
        </row>
        <row r="24">
          <cell r="D24">
            <v>0</v>
          </cell>
          <cell r="E24">
            <v>0</v>
          </cell>
          <cell r="F24">
            <v>0</v>
          </cell>
          <cell r="G24">
            <v>51</v>
          </cell>
          <cell r="H24">
            <v>0</v>
          </cell>
          <cell r="I24">
            <v>3634</v>
          </cell>
          <cell r="J24">
            <v>51</v>
          </cell>
          <cell r="K24">
            <v>0</v>
          </cell>
          <cell r="L24">
            <v>3634</v>
          </cell>
        </row>
        <row r="25">
          <cell r="D25">
            <v>0</v>
          </cell>
          <cell r="E25">
            <v>0</v>
          </cell>
          <cell r="F25">
            <v>0</v>
          </cell>
          <cell r="G25">
            <v>43</v>
          </cell>
          <cell r="H25">
            <v>0</v>
          </cell>
          <cell r="I25">
            <v>2069</v>
          </cell>
          <cell r="J25">
            <v>43</v>
          </cell>
          <cell r="K25">
            <v>0</v>
          </cell>
          <cell r="L25">
            <v>2069</v>
          </cell>
        </row>
        <row r="26">
          <cell r="D26">
            <v>0</v>
          </cell>
          <cell r="E26">
            <v>0</v>
          </cell>
          <cell r="F26">
            <v>0</v>
          </cell>
          <cell r="G26">
            <v>0</v>
          </cell>
          <cell r="H26">
            <v>0</v>
          </cell>
          <cell r="I26">
            <v>0</v>
          </cell>
          <cell r="J26">
            <v>0</v>
          </cell>
          <cell r="K26">
            <v>0</v>
          </cell>
          <cell r="L26">
            <v>0</v>
          </cell>
        </row>
        <row r="27">
          <cell r="D27">
            <v>0</v>
          </cell>
          <cell r="E27">
            <v>0</v>
          </cell>
          <cell r="F27">
            <v>0</v>
          </cell>
          <cell r="G27">
            <v>0</v>
          </cell>
          <cell r="H27">
            <v>0</v>
          </cell>
          <cell r="I27">
            <v>0</v>
          </cell>
          <cell r="J27">
            <v>0</v>
          </cell>
          <cell r="K27">
            <v>0</v>
          </cell>
          <cell r="L27">
            <v>0</v>
          </cell>
        </row>
        <row r="28">
          <cell r="D28">
            <v>0</v>
          </cell>
          <cell r="E28">
            <v>0</v>
          </cell>
          <cell r="F28">
            <v>0</v>
          </cell>
          <cell r="G28">
            <v>0</v>
          </cell>
          <cell r="H28">
            <v>0</v>
          </cell>
          <cell r="I28">
            <v>0</v>
          </cell>
          <cell r="J28">
            <v>0</v>
          </cell>
          <cell r="K28">
            <v>0</v>
          </cell>
          <cell r="L28">
            <v>0</v>
          </cell>
        </row>
        <row r="31">
          <cell r="D31">
            <v>10</v>
          </cell>
          <cell r="E31">
            <v>10</v>
          </cell>
          <cell r="F31">
            <v>10</v>
          </cell>
          <cell r="G31">
            <v>126</v>
          </cell>
          <cell r="H31">
            <v>126</v>
          </cell>
          <cell r="I31">
            <v>126</v>
          </cell>
          <cell r="J31">
            <v>136</v>
          </cell>
          <cell r="K31">
            <v>136</v>
          </cell>
          <cell r="L31">
            <v>136</v>
          </cell>
        </row>
        <row r="32">
          <cell r="D32">
            <v>44323</v>
          </cell>
          <cell r="E32">
            <v>44323</v>
          </cell>
          <cell r="F32">
            <v>44323</v>
          </cell>
          <cell r="G32">
            <v>1942466</v>
          </cell>
          <cell r="H32">
            <v>1942466</v>
          </cell>
          <cell r="I32">
            <v>1942466</v>
          </cell>
          <cell r="J32">
            <v>1986789</v>
          </cell>
          <cell r="K32">
            <v>1986789</v>
          </cell>
          <cell r="L32">
            <v>1986789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Hom"/>
      <sheetName val="M-Fem"/>
      <sheetName val="M-Tot"/>
      <sheetName val="D-Hom"/>
      <sheetName val="D-Fem"/>
      <sheetName val="D-Tot"/>
      <sheetName val="F-Hom"/>
      <sheetName val="F-Fem"/>
      <sheetName val="F-To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9">
          <cell r="C9">
            <v>100</v>
          </cell>
        </row>
        <row r="10">
          <cell r="C10">
            <v>200</v>
          </cell>
        </row>
        <row r="11">
          <cell r="C11">
            <v>300</v>
          </cell>
        </row>
        <row r="12">
          <cell r="C12">
            <v>400</v>
          </cell>
        </row>
        <row r="13">
          <cell r="C13">
            <v>500</v>
          </cell>
        </row>
        <row r="14">
          <cell r="C14">
            <v>600</v>
          </cell>
        </row>
        <row r="15">
          <cell r="C15">
            <v>700</v>
          </cell>
        </row>
        <row r="16">
          <cell r="C16">
            <v>800</v>
          </cell>
        </row>
        <row r="17">
          <cell r="C17">
            <v>900</v>
          </cell>
        </row>
        <row r="18">
          <cell r="C18">
            <v>1000</v>
          </cell>
        </row>
        <row r="19">
          <cell r="C19">
            <v>1100</v>
          </cell>
        </row>
        <row r="20">
          <cell r="C20">
            <v>1200</v>
          </cell>
        </row>
        <row r="21">
          <cell r="C21">
            <v>1300</v>
          </cell>
        </row>
        <row r="22">
          <cell r="C22">
            <v>1400</v>
          </cell>
        </row>
        <row r="23">
          <cell r="C23">
            <v>1500</v>
          </cell>
        </row>
        <row r="24">
          <cell r="C24">
            <v>1600</v>
          </cell>
        </row>
        <row r="25">
          <cell r="C25">
            <v>3000</v>
          </cell>
        </row>
        <row r="26">
          <cell r="C26">
            <v>3000</v>
          </cell>
        </row>
        <row r="27">
          <cell r="C27">
            <v>1634</v>
          </cell>
        </row>
        <row r="28">
          <cell r="C28">
            <v>3000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s>
    <sheetDataSet>
      <sheetData sheetId="0">
        <row r="47">
          <cell r="K47">
            <v>1208.51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2"/>
  <dimension ref="A1:AA61"/>
  <sheetViews>
    <sheetView showGridLines="0" tabSelected="1" topLeftCell="D4" zoomScaleNormal="100" workbookViewId="0">
      <selection activeCell="Y31" sqref="Y31"/>
    </sheetView>
  </sheetViews>
  <sheetFormatPr baseColWidth="10" defaultRowHeight="12.75" x14ac:dyDescent="0.2"/>
  <cols>
    <col min="1" max="1" width="7.140625" customWidth="1"/>
    <col min="2" max="2" width="4.85546875" customWidth="1"/>
    <col min="3" max="3" width="6.42578125" customWidth="1"/>
    <col min="4" max="12" width="8.42578125" customWidth="1"/>
    <col min="13" max="14" width="3.85546875" customWidth="1"/>
    <col min="15" max="15" width="6.140625" customWidth="1"/>
  </cols>
  <sheetData>
    <row r="1" spans="1:23" ht="27.75" customHeight="1" x14ac:dyDescent="0.2">
      <c r="A1" s="77" t="s">
        <v>0</v>
      </c>
      <c r="B1" s="77"/>
      <c r="C1" s="77"/>
      <c r="D1" s="77"/>
      <c r="E1" s="77"/>
      <c r="F1" s="77"/>
      <c r="G1" s="77"/>
      <c r="H1" s="77"/>
      <c r="I1" s="77"/>
      <c r="J1" s="77"/>
      <c r="K1" s="77"/>
      <c r="L1" s="77"/>
      <c r="M1" s="1"/>
      <c r="N1" s="1"/>
      <c r="O1" s="1"/>
      <c r="P1" s="1"/>
      <c r="Q1" s="62">
        <v>2018</v>
      </c>
      <c r="W1" s="64" t="s">
        <v>14</v>
      </c>
    </row>
    <row r="2" spans="1:23" ht="4.5" customHeight="1" x14ac:dyDescent="0.2">
      <c r="A2" s="78"/>
      <c r="B2" s="78"/>
      <c r="C2" s="78"/>
      <c r="D2" s="78"/>
      <c r="E2" s="78"/>
      <c r="F2" s="78"/>
      <c r="G2" s="78"/>
      <c r="H2" s="78"/>
      <c r="I2" s="78"/>
      <c r="J2" s="78"/>
      <c r="K2" s="78"/>
      <c r="L2" s="78"/>
      <c r="M2" s="1"/>
      <c r="N2" s="1"/>
      <c r="O2" s="1"/>
      <c r="P2" s="1"/>
      <c r="V2" s="64"/>
    </row>
    <row r="3" spans="1:23" x14ac:dyDescent="0.2">
      <c r="A3" s="78" t="str">
        <f>"AU 31 DÉCEMBRE " &amp;Q1</f>
        <v>AU 31 DÉCEMBRE 2018</v>
      </c>
      <c r="B3" s="78"/>
      <c r="C3" s="78"/>
      <c r="D3" s="78"/>
      <c r="E3" s="78"/>
      <c r="F3" s="78"/>
      <c r="G3" s="78"/>
      <c r="H3" s="78"/>
      <c r="I3" s="78"/>
      <c r="J3" s="78"/>
      <c r="K3" s="78"/>
      <c r="L3" s="78"/>
      <c r="M3" s="1"/>
      <c r="N3" s="1"/>
      <c r="O3" s="1"/>
      <c r="P3" s="1"/>
      <c r="W3" s="64" t="s">
        <v>15</v>
      </c>
    </row>
    <row r="4" spans="1:23" ht="15" customHeight="1" x14ac:dyDescent="0.2">
      <c r="A4" s="2" t="str">
        <f>'[1]F-Hom'!A4</f>
        <v>FRANCE</v>
      </c>
      <c r="B4" s="3"/>
      <c r="C4" s="3"/>
      <c r="D4" s="3"/>
      <c r="E4" s="3"/>
      <c r="F4" s="3"/>
      <c r="G4" s="3"/>
      <c r="H4" s="3"/>
      <c r="I4" s="3"/>
      <c r="J4" s="3"/>
      <c r="K4" s="3"/>
      <c r="L4" s="3"/>
      <c r="M4" s="4"/>
      <c r="N4" s="4"/>
      <c r="O4" s="5"/>
      <c r="P4" s="5"/>
      <c r="W4" s="64" t="str">
        <f>"ET DU TOTAL DE CES DEUX DROITS AU 31 DÉCEMBRE " &amp;(Q1)&amp;" - FRANCE -"</f>
        <v>ET DU TOTAL DE CES DEUX DROITS AU 31 DÉCEMBRE 2018 - FRANCE -</v>
      </c>
    </row>
    <row r="5" spans="1:23" x14ac:dyDescent="0.2">
      <c r="A5" s="2" t="s">
        <v>1</v>
      </c>
      <c r="B5" s="3"/>
      <c r="C5" s="3"/>
      <c r="D5" s="3"/>
      <c r="E5" s="3"/>
      <c r="F5" s="3"/>
      <c r="G5" s="3"/>
      <c r="H5" s="3"/>
      <c r="I5" s="3"/>
      <c r="J5" s="3"/>
      <c r="K5" s="3"/>
      <c r="L5" s="3"/>
      <c r="M5" s="4"/>
      <c r="N5" s="4"/>
      <c r="O5" s="5"/>
      <c r="P5" s="5"/>
      <c r="W5" s="64" t="s">
        <v>1</v>
      </c>
    </row>
    <row r="6" spans="1:23" ht="13.15" customHeight="1" x14ac:dyDescent="0.2">
      <c r="A6" s="79" t="s">
        <v>2</v>
      </c>
      <c r="B6" s="79"/>
      <c r="C6" s="6"/>
      <c r="D6" s="6"/>
      <c r="E6" s="6"/>
      <c r="F6" s="6"/>
      <c r="G6" s="6"/>
      <c r="H6" s="6"/>
      <c r="I6" s="6"/>
      <c r="J6" s="6"/>
      <c r="K6" s="6"/>
      <c r="L6" s="7"/>
      <c r="M6" s="4"/>
      <c r="N6" s="4"/>
      <c r="O6" s="6"/>
      <c r="R6" s="62" t="s">
        <v>13</v>
      </c>
    </row>
    <row r="7" spans="1:23" ht="22.5" customHeight="1" x14ac:dyDescent="0.2">
      <c r="A7" s="8" t="s">
        <v>3</v>
      </c>
      <c r="B7" s="9"/>
      <c r="C7" s="9"/>
      <c r="D7" s="10" t="s">
        <v>16</v>
      </c>
      <c r="E7" s="11"/>
      <c r="F7" s="12"/>
      <c r="G7" s="10" t="s">
        <v>17</v>
      </c>
      <c r="H7" s="13"/>
      <c r="I7" s="13"/>
      <c r="J7" s="14" t="s">
        <v>4</v>
      </c>
      <c r="K7" s="13"/>
      <c r="L7" s="12"/>
      <c r="M7" s="15"/>
      <c r="N7" s="6"/>
      <c r="O7" s="6"/>
      <c r="P7" s="6"/>
    </row>
    <row r="8" spans="1:23" ht="33" customHeight="1" x14ac:dyDescent="0.2">
      <c r="A8" s="16" t="s">
        <v>5</v>
      </c>
      <c r="B8" s="17"/>
      <c r="C8" s="17"/>
      <c r="D8" s="18" t="s">
        <v>6</v>
      </c>
      <c r="E8" s="19" t="s">
        <v>7</v>
      </c>
      <c r="F8" s="18" t="s">
        <v>8</v>
      </c>
      <c r="G8" s="18" t="s">
        <v>6</v>
      </c>
      <c r="H8" s="19" t="s">
        <v>7</v>
      </c>
      <c r="I8" s="18" t="s">
        <v>8</v>
      </c>
      <c r="J8" s="18" t="s">
        <v>6</v>
      </c>
      <c r="K8" s="19" t="s">
        <v>7</v>
      </c>
      <c r="L8" s="19" t="s">
        <v>8</v>
      </c>
      <c r="M8" s="15"/>
      <c r="N8" s="6"/>
      <c r="O8" s="66">
        <f t="shared" ref="O8:O27" si="0">SUM(C36)</f>
        <v>100</v>
      </c>
      <c r="P8" s="66" t="str">
        <f t="shared" ref="P8:P27" si="1">(B36)</f>
        <v>à - de</v>
      </c>
      <c r="Q8" s="67" t="str">
        <f>(A36)</f>
        <v xml:space="preserve">- de 1  </v>
      </c>
    </row>
    <row r="9" spans="1:23" ht="12" customHeight="1" x14ac:dyDescent="0.2">
      <c r="A9" s="65" t="str">
        <f>'[2]T3-33 H'!A9</f>
        <v xml:space="preserve">- de 1  </v>
      </c>
      <c r="B9" s="22" t="str">
        <f>('[1]M-Hom'!B9)</f>
        <v>à - de</v>
      </c>
      <c r="C9" s="22">
        <f>SUM('[3]F-Tot'!C9)</f>
        <v>100</v>
      </c>
      <c r="D9" s="23">
        <f>SUM('[2]T3-33 H + F'!D9)</f>
        <v>8488</v>
      </c>
      <c r="E9" s="23">
        <f>SUM('[2]T3-33 H + F'!E9)</f>
        <v>9053</v>
      </c>
      <c r="F9" s="23">
        <f>SUM('[2]T3-33 H + F'!F9)</f>
        <v>621</v>
      </c>
      <c r="G9" s="23">
        <f>SUM('[2]T3-33 H + F'!G9)</f>
        <v>126357</v>
      </c>
      <c r="H9" s="23">
        <f>SUM('[2]T3-33 H + F'!H9)</f>
        <v>271613</v>
      </c>
      <c r="I9" s="23">
        <f>SUM('[2]T3-33 H + F'!I9)</f>
        <v>10431</v>
      </c>
      <c r="J9" s="23">
        <f>SUM('[2]T3-33 H + F'!J9)</f>
        <v>134845</v>
      </c>
      <c r="K9" s="23">
        <f>SUM('[2]T3-33 H + F'!K9)</f>
        <v>280666</v>
      </c>
      <c r="L9" s="69">
        <f>SUM('[2]T3-33 H + F'!L9)</f>
        <v>11052</v>
      </c>
      <c r="M9" s="25"/>
      <c r="N9" s="26"/>
      <c r="O9" s="66">
        <f t="shared" si="0"/>
        <v>200</v>
      </c>
      <c r="P9" s="66" t="str">
        <f t="shared" si="1"/>
        <v>à - de</v>
      </c>
      <c r="Q9" s="67">
        <f t="shared" ref="Q9:Q27" si="2">SUM(A37)</f>
        <v>100</v>
      </c>
    </row>
    <row r="10" spans="1:23" ht="12" customHeight="1" x14ac:dyDescent="0.2">
      <c r="A10" s="72">
        <f>C9</f>
        <v>100</v>
      </c>
      <c r="B10" s="22" t="str">
        <f>('[1]M-Hom'!B10)</f>
        <v>à - de</v>
      </c>
      <c r="C10" s="22">
        <f>SUM('[3]F-Tot'!C10)</f>
        <v>200</v>
      </c>
      <c r="D10" s="29">
        <f>SUM('[2]T3-33 H + F'!D10)</f>
        <v>13105</v>
      </c>
      <c r="E10" s="29">
        <f>SUM('[2]T3-33 H + F'!E10)</f>
        <v>9124</v>
      </c>
      <c r="F10" s="29">
        <f>SUM('[2]T3-33 H + F'!F10)</f>
        <v>2798</v>
      </c>
      <c r="G10" s="29">
        <f>SUM('[2]T3-33 H + F'!G10)</f>
        <v>265743</v>
      </c>
      <c r="H10" s="29">
        <f>SUM('[2]T3-33 H + F'!H10)</f>
        <v>317958</v>
      </c>
      <c r="I10" s="29">
        <f>SUM('[2]T3-33 H + F'!I10)</f>
        <v>46852</v>
      </c>
      <c r="J10" s="24">
        <f>SUM('[2]T3-33 H + F'!J10)</f>
        <v>278848</v>
      </c>
      <c r="K10" s="24">
        <f>SUM('[2]T3-33 H + F'!K10)</f>
        <v>327082</v>
      </c>
      <c r="L10" s="30">
        <f>SUM('[2]T3-33 H + F'!L10)</f>
        <v>49650</v>
      </c>
      <c r="M10" s="5"/>
      <c r="N10" s="5"/>
      <c r="O10" s="66">
        <f t="shared" si="0"/>
        <v>300</v>
      </c>
      <c r="P10" s="66" t="str">
        <f t="shared" si="1"/>
        <v>à - de</v>
      </c>
      <c r="Q10" s="67">
        <f t="shared" si="2"/>
        <v>200</v>
      </c>
    </row>
    <row r="11" spans="1:23" ht="12" customHeight="1" x14ac:dyDescent="0.2">
      <c r="A11" s="72">
        <f t="shared" ref="A11:A26" si="3">C10</f>
        <v>200</v>
      </c>
      <c r="B11" s="22" t="str">
        <f>('[1]M-Hom'!B11)</f>
        <v>à - de</v>
      </c>
      <c r="C11" s="22">
        <f>SUM('[3]F-Tot'!C11)</f>
        <v>300</v>
      </c>
      <c r="D11" s="29">
        <f>SUM('[2]T3-33 H + F'!D11)</f>
        <v>10837</v>
      </c>
      <c r="E11" s="29">
        <f>SUM('[2]T3-33 H + F'!E11)</f>
        <v>16227</v>
      </c>
      <c r="F11" s="29">
        <f>SUM('[2]T3-33 H + F'!F11)</f>
        <v>4691</v>
      </c>
      <c r="G11" s="29">
        <f>SUM('[2]T3-33 H + F'!G11)</f>
        <v>262272</v>
      </c>
      <c r="H11" s="29">
        <f>SUM('[2]T3-33 H + F'!H11)</f>
        <v>444356</v>
      </c>
      <c r="I11" s="29">
        <f>SUM('[2]T3-33 H + F'!I11)</f>
        <v>80158</v>
      </c>
      <c r="J11" s="24">
        <f>SUM('[2]T3-33 H + F'!J11)</f>
        <v>273109</v>
      </c>
      <c r="K11" s="24">
        <f>SUM('[2]T3-33 H + F'!K11)</f>
        <v>460583</v>
      </c>
      <c r="L11" s="30">
        <f>SUM('[2]T3-33 H + F'!L11)</f>
        <v>84849</v>
      </c>
      <c r="M11" s="5"/>
      <c r="N11" s="5"/>
      <c r="O11" s="66">
        <f t="shared" si="0"/>
        <v>400</v>
      </c>
      <c r="P11" s="66" t="str">
        <f t="shared" si="1"/>
        <v>à - de</v>
      </c>
      <c r="Q11" s="67">
        <f t="shared" si="2"/>
        <v>300</v>
      </c>
    </row>
    <row r="12" spans="1:23" ht="12" customHeight="1" x14ac:dyDescent="0.2">
      <c r="A12" s="72">
        <f t="shared" si="3"/>
        <v>300</v>
      </c>
      <c r="B12" s="22" t="str">
        <f>('[1]M-Hom'!B12)</f>
        <v>à - de</v>
      </c>
      <c r="C12" s="22">
        <f>SUM('[3]F-Tot'!C12)</f>
        <v>400</v>
      </c>
      <c r="D12" s="29">
        <f>SUM('[2]T3-33 H + F'!D12)</f>
        <v>6806</v>
      </c>
      <c r="E12" s="29">
        <f>SUM('[2]T3-33 H + F'!E12)</f>
        <v>7321</v>
      </c>
      <c r="F12" s="29">
        <f>SUM('[2]T3-33 H + F'!F12)</f>
        <v>8385</v>
      </c>
      <c r="G12" s="29">
        <f>SUM('[2]T3-33 H + F'!G12)</f>
        <v>204253</v>
      </c>
      <c r="H12" s="29">
        <f>SUM('[2]T3-33 H + F'!H12)</f>
        <v>268029</v>
      </c>
      <c r="I12" s="29">
        <f>SUM('[2]T3-33 H + F'!I12)</f>
        <v>109355</v>
      </c>
      <c r="J12" s="24">
        <f>SUM('[2]T3-33 H + F'!J12)</f>
        <v>211059</v>
      </c>
      <c r="K12" s="24">
        <f>SUM('[2]T3-33 H + F'!K12)</f>
        <v>275350</v>
      </c>
      <c r="L12" s="30">
        <f>SUM('[2]T3-33 H + F'!L12)</f>
        <v>117740</v>
      </c>
      <c r="M12" s="5"/>
      <c r="N12" s="5"/>
      <c r="O12" s="66">
        <f t="shared" si="0"/>
        <v>500</v>
      </c>
      <c r="P12" s="66" t="str">
        <f t="shared" si="1"/>
        <v>à - de</v>
      </c>
      <c r="Q12" s="67">
        <f t="shared" si="2"/>
        <v>400</v>
      </c>
    </row>
    <row r="13" spans="1:23" ht="12" customHeight="1" x14ac:dyDescent="0.2">
      <c r="A13" s="72">
        <f t="shared" si="3"/>
        <v>400</v>
      </c>
      <c r="B13" s="22" t="str">
        <f>('[1]M-Hom'!B13)</f>
        <v>à - de</v>
      </c>
      <c r="C13" s="22">
        <f>SUM('[3]F-Tot'!C13)</f>
        <v>500</v>
      </c>
      <c r="D13" s="29">
        <f>SUM('[2]T3-33 H + F'!D13)</f>
        <v>3543</v>
      </c>
      <c r="E13" s="29">
        <f>SUM('[2]T3-33 H + F'!E13)</f>
        <v>1960</v>
      </c>
      <c r="F13" s="29">
        <f>SUM('[2]T3-33 H + F'!F13)</f>
        <v>10606</v>
      </c>
      <c r="G13" s="29">
        <f>SUM('[2]T3-33 H + F'!G13)</f>
        <v>185282</v>
      </c>
      <c r="H13" s="29">
        <f>SUM('[2]T3-33 H + F'!H13)</f>
        <v>235171</v>
      </c>
      <c r="I13" s="29">
        <f>SUM('[2]T3-33 H + F'!I13)</f>
        <v>128611</v>
      </c>
      <c r="J13" s="24">
        <f>SUM('[2]T3-33 H + F'!J13)</f>
        <v>188825</v>
      </c>
      <c r="K13" s="24">
        <f>SUM('[2]T3-33 H + F'!K13)</f>
        <v>237131</v>
      </c>
      <c r="L13" s="30">
        <f>SUM('[2]T3-33 H + F'!L13)</f>
        <v>139217</v>
      </c>
      <c r="M13" s="5"/>
      <c r="N13" s="5"/>
      <c r="O13" s="66">
        <f t="shared" si="0"/>
        <v>600</v>
      </c>
      <c r="P13" s="66" t="str">
        <f t="shared" si="1"/>
        <v>à - de</v>
      </c>
      <c r="Q13" s="67">
        <f t="shared" si="2"/>
        <v>500</v>
      </c>
    </row>
    <row r="14" spans="1:23" ht="12" customHeight="1" x14ac:dyDescent="0.2">
      <c r="A14" s="72">
        <f t="shared" si="3"/>
        <v>500</v>
      </c>
      <c r="B14" s="22" t="str">
        <f>('[1]M-Hom'!B14)</f>
        <v>à - de</v>
      </c>
      <c r="C14" s="22">
        <f>SUM('[3]F-Tot'!C14)</f>
        <v>600</v>
      </c>
      <c r="D14" s="29">
        <f>SUM('[2]T3-33 H + F'!D14)</f>
        <v>1100</v>
      </c>
      <c r="E14" s="29">
        <f>SUM('[2]T3-33 H + F'!E14)</f>
        <v>535</v>
      </c>
      <c r="F14" s="29">
        <f>SUM('[2]T3-33 H + F'!F14)</f>
        <v>9837</v>
      </c>
      <c r="G14" s="29">
        <f>SUM('[2]T3-33 H + F'!G14)</f>
        <v>176716</v>
      </c>
      <c r="H14" s="29">
        <f>SUM('[2]T3-33 H + F'!H14)</f>
        <v>242609</v>
      </c>
      <c r="I14" s="29">
        <f>SUM('[2]T3-33 H + F'!I14)</f>
        <v>148350</v>
      </c>
      <c r="J14" s="24">
        <f>SUM('[2]T3-33 H + F'!J14)</f>
        <v>177816</v>
      </c>
      <c r="K14" s="24">
        <f>SUM('[2]T3-33 H + F'!K14)</f>
        <v>243144</v>
      </c>
      <c r="L14" s="30">
        <f>SUM('[2]T3-33 H + F'!L14)</f>
        <v>158187</v>
      </c>
      <c r="M14" s="31"/>
      <c r="N14" s="5"/>
      <c r="O14" s="66">
        <f t="shared" si="0"/>
        <v>700</v>
      </c>
      <c r="P14" s="66" t="str">
        <f t="shared" si="1"/>
        <v>à - de</v>
      </c>
      <c r="Q14" s="67">
        <f t="shared" si="2"/>
        <v>600</v>
      </c>
    </row>
    <row r="15" spans="1:23" ht="12" customHeight="1" x14ac:dyDescent="0.2">
      <c r="A15" s="72">
        <f t="shared" si="3"/>
        <v>600</v>
      </c>
      <c r="B15" s="22" t="str">
        <f>('[1]M-Hom'!B15)</f>
        <v>à - de</v>
      </c>
      <c r="C15" s="22">
        <f>SUM('[3]F-Tot'!C15)</f>
        <v>700</v>
      </c>
      <c r="D15" s="29">
        <f>SUM('[2]T3-33 H + F'!D15)</f>
        <v>427</v>
      </c>
      <c r="E15" s="29">
        <f>SUM('[2]T3-33 H + F'!E15)</f>
        <v>89</v>
      </c>
      <c r="F15" s="29">
        <f>SUM('[2]T3-33 H + F'!F15)</f>
        <v>5441</v>
      </c>
      <c r="G15" s="29">
        <f>SUM('[2]T3-33 H + F'!G15)</f>
        <v>336832</v>
      </c>
      <c r="H15" s="29">
        <f>SUM('[2]T3-33 H + F'!H15)</f>
        <v>150060</v>
      </c>
      <c r="I15" s="29">
        <f>SUM('[2]T3-33 H + F'!I15)</f>
        <v>183033</v>
      </c>
      <c r="J15" s="24">
        <f>SUM('[2]T3-33 H + F'!J15)</f>
        <v>337259</v>
      </c>
      <c r="K15" s="24">
        <f>SUM('[2]T3-33 H + F'!K15)</f>
        <v>150149</v>
      </c>
      <c r="L15" s="30">
        <f>SUM('[2]T3-33 H + F'!L15)</f>
        <v>188474</v>
      </c>
      <c r="M15" s="5"/>
      <c r="N15" s="5"/>
      <c r="O15" s="66">
        <f t="shared" si="0"/>
        <v>800</v>
      </c>
      <c r="P15" s="66" t="str">
        <f t="shared" si="1"/>
        <v>à - de</v>
      </c>
      <c r="Q15" s="67">
        <f t="shared" si="2"/>
        <v>700</v>
      </c>
    </row>
    <row r="16" spans="1:23" ht="12" customHeight="1" x14ac:dyDescent="0.2">
      <c r="A16" s="72">
        <f t="shared" si="3"/>
        <v>700</v>
      </c>
      <c r="B16" s="22" t="str">
        <f>('[1]M-Hom'!B16)</f>
        <v>à - de</v>
      </c>
      <c r="C16" s="22">
        <f>SUM('[3]F-Tot'!C16)</f>
        <v>800</v>
      </c>
      <c r="D16" s="29">
        <f>SUM('[2]T3-33 H + F'!D16)</f>
        <v>7</v>
      </c>
      <c r="E16" s="29">
        <f>SUM('[2]T3-33 H + F'!E16)</f>
        <v>4</v>
      </c>
      <c r="F16" s="29">
        <f>SUM('[2]T3-33 H + F'!F16)</f>
        <v>1692</v>
      </c>
      <c r="G16" s="29">
        <f>SUM('[2]T3-33 H + F'!G16)</f>
        <v>127326</v>
      </c>
      <c r="H16" s="29">
        <f>SUM('[2]T3-33 H + F'!H16)</f>
        <v>10888</v>
      </c>
      <c r="I16" s="29">
        <f>SUM('[2]T3-33 H + F'!I16)</f>
        <v>230897</v>
      </c>
      <c r="J16" s="24">
        <f>SUM('[2]T3-33 H + F'!J16)</f>
        <v>127333</v>
      </c>
      <c r="K16" s="24">
        <f>SUM('[2]T3-33 H + F'!K16)</f>
        <v>10892</v>
      </c>
      <c r="L16" s="30">
        <f>SUM('[2]T3-33 H + F'!L16)</f>
        <v>232589</v>
      </c>
      <c r="M16" s="5"/>
      <c r="N16" s="5"/>
      <c r="O16" s="66">
        <f t="shared" si="0"/>
        <v>900</v>
      </c>
      <c r="P16" s="66" t="str">
        <f t="shared" si="1"/>
        <v>à - de</v>
      </c>
      <c r="Q16" s="67">
        <f t="shared" si="2"/>
        <v>800</v>
      </c>
    </row>
    <row r="17" spans="1:24" ht="12" customHeight="1" x14ac:dyDescent="0.2">
      <c r="A17" s="72">
        <f t="shared" si="3"/>
        <v>800</v>
      </c>
      <c r="B17" s="22" t="str">
        <f>('[1]M-Hom'!B17)</f>
        <v>à - de</v>
      </c>
      <c r="C17" s="22">
        <f>SUM('[3]F-Tot'!C17)</f>
        <v>900</v>
      </c>
      <c r="D17" s="29">
        <f>SUM('[2]T3-33 H + F'!D17)</f>
        <v>0</v>
      </c>
      <c r="E17" s="29">
        <f>SUM('[2]T3-33 H + F'!E17)</f>
        <v>0</v>
      </c>
      <c r="F17" s="29">
        <f>SUM('[2]T3-33 H + F'!F17)</f>
        <v>185</v>
      </c>
      <c r="G17" s="29">
        <f>SUM('[2]T3-33 H + F'!G17)</f>
        <v>102208</v>
      </c>
      <c r="H17" s="29">
        <f>SUM('[2]T3-33 H + F'!H17)</f>
        <v>1593</v>
      </c>
      <c r="I17" s="29">
        <f>SUM('[2]T3-33 H + F'!I17)</f>
        <v>250724</v>
      </c>
      <c r="J17" s="24">
        <f>SUM('[2]T3-33 H + F'!J17)</f>
        <v>102208</v>
      </c>
      <c r="K17" s="24">
        <f>SUM('[2]T3-33 H + F'!K17)</f>
        <v>1593</v>
      </c>
      <c r="L17" s="30">
        <f>SUM('[2]T3-33 H + F'!L17)</f>
        <v>250909</v>
      </c>
      <c r="M17" s="5"/>
      <c r="N17" s="5"/>
      <c r="O17" s="66">
        <f t="shared" si="0"/>
        <v>1000</v>
      </c>
      <c r="P17" s="66" t="str">
        <f t="shared" si="1"/>
        <v>à - de</v>
      </c>
      <c r="Q17" s="67">
        <f t="shared" si="2"/>
        <v>900</v>
      </c>
    </row>
    <row r="18" spans="1:24" ht="12" customHeight="1" x14ac:dyDescent="0.2">
      <c r="A18" s="72">
        <f t="shared" si="3"/>
        <v>900</v>
      </c>
      <c r="B18" s="22" t="str">
        <f>('[1]M-Hom'!B18)</f>
        <v>à - de</v>
      </c>
      <c r="C18" s="22">
        <f>SUM('[3]F-Tot'!C18)</f>
        <v>1000</v>
      </c>
      <c r="D18" s="29">
        <f>SUM('[2]T3-33 H + F'!D18)</f>
        <v>0</v>
      </c>
      <c r="E18" s="29">
        <f>SUM('[2]T3-33 H + F'!E18)</f>
        <v>0</v>
      </c>
      <c r="F18" s="29">
        <f>SUM('[2]T3-33 H + F'!F18)</f>
        <v>44</v>
      </c>
      <c r="G18" s="29">
        <f>SUM('[2]T3-33 H + F'!G18)</f>
        <v>80981</v>
      </c>
      <c r="H18" s="29">
        <f>SUM('[2]T3-33 H + F'!H18)</f>
        <v>40</v>
      </c>
      <c r="I18" s="29">
        <f>SUM('[2]T3-33 H + F'!I18)</f>
        <v>235386</v>
      </c>
      <c r="J18" s="24">
        <f>SUM('[2]T3-33 H + F'!J18)</f>
        <v>80981</v>
      </c>
      <c r="K18" s="24">
        <f>SUM('[2]T3-33 H + F'!K18)</f>
        <v>40</v>
      </c>
      <c r="L18" s="30">
        <f>SUM('[2]T3-33 H + F'!L18)</f>
        <v>235430</v>
      </c>
      <c r="M18" s="5"/>
      <c r="N18" s="5"/>
      <c r="O18" s="66">
        <f t="shared" si="0"/>
        <v>1100</v>
      </c>
      <c r="P18" s="66" t="str">
        <f t="shared" si="1"/>
        <v>à - de</v>
      </c>
      <c r="Q18" s="67">
        <f t="shared" si="2"/>
        <v>1000</v>
      </c>
    </row>
    <row r="19" spans="1:24" ht="12" customHeight="1" x14ac:dyDescent="0.2">
      <c r="A19" s="72">
        <f t="shared" si="3"/>
        <v>1000</v>
      </c>
      <c r="B19" s="22" t="str">
        <f>('[1]M-Hom'!B19)</f>
        <v>à - de</v>
      </c>
      <c r="C19" s="22">
        <f>SUM('[3]F-Tot'!C19)</f>
        <v>1100</v>
      </c>
      <c r="D19" s="29">
        <f>SUM('[2]T3-33 H + F'!D19)</f>
        <v>0</v>
      </c>
      <c r="E19" s="29">
        <f>SUM('[2]T3-33 H + F'!E19)</f>
        <v>0</v>
      </c>
      <c r="F19" s="29">
        <f>SUM('[2]T3-33 H + F'!F19)</f>
        <v>10</v>
      </c>
      <c r="G19" s="29">
        <f>SUM('[2]T3-33 H + F'!G19)</f>
        <v>51260</v>
      </c>
      <c r="H19" s="29">
        <f>SUM('[2]T3-33 H + F'!H19)</f>
        <v>19</v>
      </c>
      <c r="I19" s="29">
        <f>SUM('[2]T3-33 H + F'!I19)</f>
        <v>195896</v>
      </c>
      <c r="J19" s="24">
        <f>SUM('[2]T3-33 H + F'!J19)</f>
        <v>51260</v>
      </c>
      <c r="K19" s="24">
        <f>SUM('[2]T3-33 H + F'!K19)</f>
        <v>19</v>
      </c>
      <c r="L19" s="30">
        <f>SUM('[2]T3-33 H + F'!L19)</f>
        <v>195906</v>
      </c>
      <c r="M19" s="5"/>
      <c r="N19" s="5"/>
      <c r="O19" s="66">
        <f t="shared" si="0"/>
        <v>1200</v>
      </c>
      <c r="P19" s="66" t="str">
        <f t="shared" si="1"/>
        <v>à - de</v>
      </c>
      <c r="Q19" s="67">
        <f t="shared" si="2"/>
        <v>1100</v>
      </c>
    </row>
    <row r="20" spans="1:24" ht="12" customHeight="1" x14ac:dyDescent="0.2">
      <c r="A20" s="72">
        <f t="shared" si="3"/>
        <v>1100</v>
      </c>
      <c r="B20" s="22" t="str">
        <f>('[1]M-Hom'!B20)</f>
        <v>à - de</v>
      </c>
      <c r="C20" s="22">
        <f>SUM('[3]F-Tot'!C20)</f>
        <v>1200</v>
      </c>
      <c r="D20" s="29">
        <f>SUM('[2]T3-33 H + F'!D20)</f>
        <v>0</v>
      </c>
      <c r="E20" s="29">
        <f>SUM('[2]T3-33 H + F'!E20)</f>
        <v>0</v>
      </c>
      <c r="F20" s="29">
        <f>SUM('[2]T3-33 H + F'!F20)</f>
        <v>3</v>
      </c>
      <c r="G20" s="29">
        <f>SUM('[2]T3-33 H + F'!G20)</f>
        <v>18461</v>
      </c>
      <c r="H20" s="29">
        <f>SUM('[2]T3-33 H + F'!H20)</f>
        <v>3</v>
      </c>
      <c r="I20" s="29">
        <f>SUM('[2]T3-33 H + F'!I20)</f>
        <v>151911</v>
      </c>
      <c r="J20" s="24">
        <f>SUM('[2]T3-33 H + F'!J20)</f>
        <v>18461</v>
      </c>
      <c r="K20" s="24">
        <f>SUM('[2]T3-33 H + F'!K20)</f>
        <v>3</v>
      </c>
      <c r="L20" s="30">
        <f>SUM('[2]T3-33 H + F'!L20)</f>
        <v>151914</v>
      </c>
      <c r="M20" s="5"/>
      <c r="N20" s="5"/>
      <c r="O20" s="66">
        <f t="shared" si="0"/>
        <v>1300</v>
      </c>
      <c r="P20" s="66" t="str">
        <f t="shared" si="1"/>
        <v>à - de</v>
      </c>
      <c r="Q20" s="67">
        <f t="shared" si="2"/>
        <v>1200</v>
      </c>
    </row>
    <row r="21" spans="1:24" ht="12" customHeight="1" x14ac:dyDescent="0.2">
      <c r="A21" s="72">
        <f t="shared" si="3"/>
        <v>1200</v>
      </c>
      <c r="B21" s="22" t="str">
        <f>('[1]M-Hom'!B21)</f>
        <v>à - de</v>
      </c>
      <c r="C21" s="22">
        <f>SUM('[3]F-Tot'!C21)</f>
        <v>1300</v>
      </c>
      <c r="D21" s="29">
        <f>SUM('[2]T3-33 H + F'!D21)</f>
        <v>0</v>
      </c>
      <c r="E21" s="29">
        <f>SUM('[2]T3-33 H + F'!E21)</f>
        <v>0</v>
      </c>
      <c r="F21" s="29">
        <f>SUM('[2]T3-33 H + F'!F21)</f>
        <v>0</v>
      </c>
      <c r="G21" s="29">
        <f>SUM('[2]T3-33 H + F'!G21)</f>
        <v>3735</v>
      </c>
      <c r="H21" s="29">
        <f>SUM('[2]T3-33 H + F'!H21)</f>
        <v>0</v>
      </c>
      <c r="I21" s="29">
        <f>SUM('[2]T3-33 H + F'!I21)</f>
        <v>107050</v>
      </c>
      <c r="J21" s="24">
        <f>SUM('[2]T3-33 H + F'!J21)</f>
        <v>3735</v>
      </c>
      <c r="K21" s="24">
        <f>SUM('[2]T3-33 H + F'!K21)</f>
        <v>0</v>
      </c>
      <c r="L21" s="30">
        <f>SUM('[2]T3-33 H + F'!L21)</f>
        <v>107050</v>
      </c>
      <c r="M21" s="5"/>
      <c r="N21" s="5"/>
      <c r="O21" s="66">
        <f t="shared" si="0"/>
        <v>1400</v>
      </c>
      <c r="P21" s="66" t="str">
        <f t="shared" si="1"/>
        <v>à - de</v>
      </c>
      <c r="Q21" s="67">
        <f t="shared" si="2"/>
        <v>1300</v>
      </c>
    </row>
    <row r="22" spans="1:24" ht="12" customHeight="1" x14ac:dyDescent="0.2">
      <c r="A22" s="72">
        <f t="shared" si="3"/>
        <v>1300</v>
      </c>
      <c r="B22" s="22" t="str">
        <f>('[1]M-Hom'!B22)</f>
        <v>à - de</v>
      </c>
      <c r="C22" s="22">
        <f>SUM('[3]F-Tot'!C22)</f>
        <v>1400</v>
      </c>
      <c r="D22" s="29">
        <f>SUM('[2]T3-33 H + F'!D22)</f>
        <v>0</v>
      </c>
      <c r="E22" s="29">
        <f>SUM('[2]T3-33 H + F'!E22)</f>
        <v>0</v>
      </c>
      <c r="F22" s="29">
        <f>SUM('[2]T3-33 H + F'!F22)</f>
        <v>0</v>
      </c>
      <c r="G22" s="29">
        <f>SUM('[2]T3-33 H + F'!G22)</f>
        <v>659</v>
      </c>
      <c r="H22" s="29">
        <f>SUM('[2]T3-33 H + F'!H22)</f>
        <v>1</v>
      </c>
      <c r="I22" s="29">
        <f>SUM('[2]T3-33 H + F'!I22)</f>
        <v>46690</v>
      </c>
      <c r="J22" s="24">
        <f>SUM('[2]T3-33 H + F'!J22)</f>
        <v>659</v>
      </c>
      <c r="K22" s="24">
        <f>SUM('[2]T3-33 H + F'!K22)</f>
        <v>1</v>
      </c>
      <c r="L22" s="30">
        <f>SUM('[2]T3-33 H + F'!L22)</f>
        <v>46690</v>
      </c>
      <c r="M22" s="5"/>
      <c r="N22" s="5"/>
      <c r="O22" s="66">
        <f t="shared" si="0"/>
        <v>1500</v>
      </c>
      <c r="P22" s="66" t="str">
        <f t="shared" si="1"/>
        <v>à - de</v>
      </c>
      <c r="Q22" s="67">
        <f t="shared" si="2"/>
        <v>1400</v>
      </c>
    </row>
    <row r="23" spans="1:24" ht="12" customHeight="1" x14ac:dyDescent="0.2">
      <c r="A23" s="72">
        <f t="shared" si="3"/>
        <v>1400</v>
      </c>
      <c r="B23" s="22" t="str">
        <f>('[1]M-Hom'!B23)</f>
        <v>à - de</v>
      </c>
      <c r="C23" s="22">
        <f>SUM('[3]F-Tot'!C23)</f>
        <v>1500</v>
      </c>
      <c r="D23" s="29">
        <f>SUM('[2]T3-33 H + F'!D23)</f>
        <v>0</v>
      </c>
      <c r="E23" s="29">
        <f>SUM('[2]T3-33 H + F'!E23)</f>
        <v>0</v>
      </c>
      <c r="F23" s="29">
        <f>SUM('[2]T3-33 H + F'!F23)</f>
        <v>0</v>
      </c>
      <c r="G23" s="29">
        <f>SUM('[2]T3-33 H + F'!G23)</f>
        <v>161</v>
      </c>
      <c r="H23" s="29">
        <f>SUM('[2]T3-33 H + F'!H23)</f>
        <v>0</v>
      </c>
      <c r="I23" s="29">
        <f>SUM('[2]T3-33 H + F'!I23)</f>
        <v>11293</v>
      </c>
      <c r="J23" s="24">
        <f>SUM('[2]T3-33 H + F'!J23)</f>
        <v>161</v>
      </c>
      <c r="K23" s="24">
        <f>SUM('[2]T3-33 H + F'!K23)</f>
        <v>0</v>
      </c>
      <c r="L23" s="30">
        <f>SUM('[2]T3-33 H + F'!L23)</f>
        <v>11293</v>
      </c>
      <c r="M23" s="5"/>
      <c r="N23" s="5"/>
      <c r="O23" s="66">
        <f t="shared" si="0"/>
        <v>1600</v>
      </c>
      <c r="P23" s="66" t="str">
        <f t="shared" si="1"/>
        <v>à - de</v>
      </c>
      <c r="Q23" s="67">
        <f t="shared" si="2"/>
        <v>1500</v>
      </c>
    </row>
    <row r="24" spans="1:24" ht="12" customHeight="1" x14ac:dyDescent="0.2">
      <c r="A24" s="72">
        <f t="shared" si="3"/>
        <v>1500</v>
      </c>
      <c r="B24" s="22" t="str">
        <f>('[1]M-Hom'!B24)</f>
        <v>à - de</v>
      </c>
      <c r="C24" s="22">
        <f>SUM('[3]F-Tot'!C24)</f>
        <v>1600</v>
      </c>
      <c r="D24" s="29">
        <f>SUM('[2]T3-33 H + F'!D24)</f>
        <v>0</v>
      </c>
      <c r="E24" s="29">
        <f>SUM('[2]T3-33 H + F'!E24)</f>
        <v>0</v>
      </c>
      <c r="F24" s="29">
        <f>SUM('[2]T3-33 H + F'!F24)</f>
        <v>0</v>
      </c>
      <c r="G24" s="29">
        <f>SUM('[2]T3-33 H + F'!G24)</f>
        <v>51</v>
      </c>
      <c r="H24" s="29">
        <f>SUM('[2]T3-33 H + F'!H24)</f>
        <v>0</v>
      </c>
      <c r="I24" s="29">
        <f>SUM('[2]T3-33 H + F'!I24)</f>
        <v>3634</v>
      </c>
      <c r="J24" s="24">
        <f>SUM('[2]T3-33 H + F'!J24)</f>
        <v>51</v>
      </c>
      <c r="K24" s="24">
        <f>SUM('[2]T3-33 H + F'!K24)</f>
        <v>0</v>
      </c>
      <c r="L24" s="30">
        <f>SUM('[2]T3-33 H + F'!L24)</f>
        <v>3634</v>
      </c>
      <c r="M24" s="5"/>
      <c r="N24" s="5"/>
      <c r="O24" s="66">
        <f t="shared" si="0"/>
        <v>3000</v>
      </c>
      <c r="P24" s="66" t="str">
        <f t="shared" si="1"/>
        <v>à - de</v>
      </c>
      <c r="Q24" s="67">
        <f t="shared" si="2"/>
        <v>1600</v>
      </c>
    </row>
    <row r="25" spans="1:24" ht="12" customHeight="1" x14ac:dyDescent="0.2">
      <c r="A25" s="72">
        <f t="shared" si="3"/>
        <v>1600</v>
      </c>
      <c r="B25" s="22" t="str">
        <f>('[1]M-Hom'!B25)</f>
        <v>à - de</v>
      </c>
      <c r="C25" s="22">
        <f>SUM('[3]F-Tot'!C25)</f>
        <v>3000</v>
      </c>
      <c r="D25" s="29">
        <f>SUM('[2]T3-33 H + F'!D25)</f>
        <v>0</v>
      </c>
      <c r="E25" s="29">
        <f>SUM('[2]T3-33 H + F'!E25)</f>
        <v>0</v>
      </c>
      <c r="F25" s="29">
        <f>SUM('[2]T3-33 H + F'!F25)</f>
        <v>0</v>
      </c>
      <c r="G25" s="29">
        <f>SUM('[2]T3-33 H + F'!G25)</f>
        <v>43</v>
      </c>
      <c r="H25" s="29">
        <f>SUM('[2]T3-33 H + F'!H25)</f>
        <v>0</v>
      </c>
      <c r="I25" s="29">
        <f>SUM('[2]T3-33 H + F'!I25)</f>
        <v>2069</v>
      </c>
      <c r="J25" s="24">
        <f>SUM('[2]T3-33 H + F'!J25)</f>
        <v>43</v>
      </c>
      <c r="K25" s="24">
        <f>SUM('[2]T3-33 H + F'!K25)</f>
        <v>0</v>
      </c>
      <c r="L25" s="30">
        <f>SUM('[2]T3-33 H + F'!L25)</f>
        <v>2069</v>
      </c>
      <c r="M25" s="5"/>
      <c r="N25" s="5"/>
      <c r="O25" s="66">
        <f t="shared" si="0"/>
        <v>3000</v>
      </c>
      <c r="P25" s="66" t="str">
        <f t="shared" si="1"/>
        <v>à - de</v>
      </c>
      <c r="Q25" s="67">
        <f t="shared" si="2"/>
        <v>3000</v>
      </c>
    </row>
    <row r="26" spans="1:24" ht="12" hidden="1" customHeight="1" x14ac:dyDescent="0.2">
      <c r="A26" s="72">
        <f t="shared" si="3"/>
        <v>3000</v>
      </c>
      <c r="B26" s="22" t="str">
        <f>('[1]M-Hom'!B26)</f>
        <v>à - de</v>
      </c>
      <c r="C26" s="22">
        <f>SUM('[3]F-Tot'!C26)</f>
        <v>3000</v>
      </c>
      <c r="D26" s="29">
        <f>SUM('[2]T3-33 H + F'!D26)</f>
        <v>0</v>
      </c>
      <c r="E26" s="29">
        <f>SUM('[2]T3-33 H + F'!E26)</f>
        <v>0</v>
      </c>
      <c r="F26" s="29">
        <f>SUM('[2]T3-33 H + F'!F26)</f>
        <v>0</v>
      </c>
      <c r="G26" s="29">
        <f>SUM('[2]T3-33 H + F'!G26)</f>
        <v>0</v>
      </c>
      <c r="H26" s="29">
        <f>SUM('[2]T3-33 H + F'!H26)</f>
        <v>0</v>
      </c>
      <c r="I26" s="29">
        <f>SUM('[2]T3-33 H + F'!I26)</f>
        <v>0</v>
      </c>
      <c r="J26" s="24">
        <f>SUM('[2]T3-33 H + F'!J26)</f>
        <v>0</v>
      </c>
      <c r="K26" s="24">
        <f>SUM('[2]T3-33 H + F'!K26)</f>
        <v>0</v>
      </c>
      <c r="L26" s="30">
        <f>SUM('[2]T3-33 H + F'!L26)</f>
        <v>0</v>
      </c>
      <c r="M26" s="5"/>
      <c r="N26" s="5"/>
      <c r="O26" s="66">
        <f t="shared" si="0"/>
        <v>1634</v>
      </c>
      <c r="P26" s="66" t="str">
        <f t="shared" si="1"/>
        <v>à - de</v>
      </c>
      <c r="Q26" s="67" t="e">
        <f t="shared" si="2"/>
        <v>#REF!</v>
      </c>
    </row>
    <row r="27" spans="1:24" ht="12" hidden="1" customHeight="1" x14ac:dyDescent="0.2">
      <c r="A27" s="65" t="e">
        <f>SUM(#REF!)</f>
        <v>#REF!</v>
      </c>
      <c r="B27" s="22" t="str">
        <f>('[1]M-Hom'!B27)</f>
        <v>à - de</v>
      </c>
      <c r="C27" s="22">
        <f>SUM('[3]F-Tot'!C27)</f>
        <v>1634</v>
      </c>
      <c r="D27" s="29">
        <f>SUM('[2]T3-33 H + F'!D27)</f>
        <v>0</v>
      </c>
      <c r="E27" s="29">
        <f>SUM('[2]T3-33 H + F'!E27)</f>
        <v>0</v>
      </c>
      <c r="F27" s="29">
        <f>SUM('[2]T3-33 H + F'!F27)</f>
        <v>0</v>
      </c>
      <c r="G27" s="29">
        <f>SUM('[2]T3-33 H + F'!G27)</f>
        <v>0</v>
      </c>
      <c r="H27" s="29">
        <f>SUM('[2]T3-33 H + F'!H27)</f>
        <v>0</v>
      </c>
      <c r="I27" s="29">
        <f>SUM('[2]T3-33 H + F'!I27)</f>
        <v>0</v>
      </c>
      <c r="J27" s="24">
        <f>SUM('[2]T3-33 H + F'!J27)</f>
        <v>0</v>
      </c>
      <c r="K27" s="24">
        <f>SUM('[2]T3-33 H + F'!K27)</f>
        <v>0</v>
      </c>
      <c r="L27" s="30">
        <f>SUM('[2]T3-33 H + F'!L27)</f>
        <v>0</v>
      </c>
      <c r="M27" s="5"/>
      <c r="N27" s="5"/>
      <c r="O27" s="66">
        <f t="shared" si="0"/>
        <v>3000</v>
      </c>
      <c r="P27" s="66" t="str">
        <f t="shared" si="1"/>
        <v>à - de</v>
      </c>
      <c r="Q27" s="67" t="e">
        <f t="shared" si="2"/>
        <v>#REF!</v>
      </c>
    </row>
    <row r="28" spans="1:24" ht="12" hidden="1" customHeight="1" x14ac:dyDescent="0.2">
      <c r="A28" s="65" t="e">
        <f>SUM(#REF!)</f>
        <v>#REF!</v>
      </c>
      <c r="B28" s="22" t="str">
        <f>('[1]M-Hom'!B28)</f>
        <v>à - de</v>
      </c>
      <c r="C28" s="22">
        <f>SUM('[3]F-Tot'!C28)</f>
        <v>3000</v>
      </c>
      <c r="D28" s="29">
        <f>SUM('[2]T3-33 H + F'!D28)</f>
        <v>0</v>
      </c>
      <c r="E28" s="29">
        <f>SUM('[2]T3-33 H + F'!E28)</f>
        <v>0</v>
      </c>
      <c r="F28" s="29">
        <f>SUM('[2]T3-33 H + F'!F28)</f>
        <v>0</v>
      </c>
      <c r="G28" s="29">
        <f>SUM('[2]T3-33 H + F'!G28)</f>
        <v>0</v>
      </c>
      <c r="H28" s="29">
        <f>SUM('[2]T3-33 H + F'!H28)</f>
        <v>0</v>
      </c>
      <c r="I28" s="29">
        <f>SUM('[2]T3-33 H + F'!I28)</f>
        <v>0</v>
      </c>
      <c r="J28" s="24">
        <f>SUM('[2]T3-33 H + F'!J28)</f>
        <v>0</v>
      </c>
      <c r="K28" s="24">
        <f>SUM('[2]T3-33 H + F'!K28)</f>
        <v>0</v>
      </c>
      <c r="L28" s="30">
        <f>SUM('[2]T3-33 H + F'!L28)</f>
        <v>0</v>
      </c>
      <c r="M28" s="5"/>
      <c r="N28" s="5"/>
      <c r="O28" s="21"/>
      <c r="P28" s="21"/>
    </row>
    <row r="29" spans="1:24" x14ac:dyDescent="0.2">
      <c r="A29" s="32"/>
      <c r="B29" s="33" t="s">
        <v>9</v>
      </c>
      <c r="C29" s="34"/>
      <c r="D29" s="35">
        <f t="shared" ref="D29:I29" si="4">SUM(D9:D28)</f>
        <v>44313</v>
      </c>
      <c r="E29" s="35">
        <f t="shared" si="4"/>
        <v>44313</v>
      </c>
      <c r="F29" s="35">
        <f t="shared" si="4"/>
        <v>44313</v>
      </c>
      <c r="G29" s="35">
        <f t="shared" si="4"/>
        <v>1942340</v>
      </c>
      <c r="H29" s="35">
        <f t="shared" si="4"/>
        <v>1942340</v>
      </c>
      <c r="I29" s="35">
        <f t="shared" si="4"/>
        <v>1942340</v>
      </c>
      <c r="J29" s="35">
        <f t="shared" ref="J29:L29" si="5">D29+G29</f>
        <v>1986653</v>
      </c>
      <c r="K29" s="35">
        <f t="shared" si="5"/>
        <v>1986653</v>
      </c>
      <c r="L29" s="36">
        <f t="shared" si="5"/>
        <v>1986653</v>
      </c>
      <c r="M29" s="5"/>
      <c r="N29" s="5"/>
      <c r="S29" s="73" t="s">
        <v>12</v>
      </c>
      <c r="T29" s="73"/>
      <c r="U29" s="73"/>
      <c r="V29" s="68">
        <f>SUM([4]Feuil1!$K$47)</f>
        <v>1208.51</v>
      </c>
    </row>
    <row r="30" spans="1:24" s="75" customFormat="1" x14ac:dyDescent="0.2">
      <c r="A30" s="32"/>
      <c r="B30" s="37"/>
      <c r="C30" s="34"/>
      <c r="D30" s="38"/>
      <c r="E30" s="38"/>
      <c r="F30" s="38"/>
      <c r="G30" s="38"/>
      <c r="H30" s="38"/>
      <c r="I30" s="38"/>
      <c r="J30" s="38"/>
      <c r="K30" s="38"/>
      <c r="L30" s="39"/>
      <c r="M30" s="74"/>
      <c r="N30" s="5"/>
      <c r="R30" s="74"/>
      <c r="S30" s="74"/>
      <c r="T30" s="74"/>
      <c r="U30" s="74"/>
      <c r="V30" s="74"/>
      <c r="W30" s="74"/>
      <c r="X30" s="74"/>
    </row>
    <row r="31" spans="1:24" x14ac:dyDescent="0.2">
      <c r="A31" s="32"/>
      <c r="B31" s="33" t="s">
        <v>10</v>
      </c>
      <c r="C31" s="34"/>
      <c r="D31" s="29">
        <f>SUM('[2]T3-33 H + F'!D31)</f>
        <v>10</v>
      </c>
      <c r="E31" s="29">
        <f>SUM('[2]T3-33 H + F'!E31)</f>
        <v>10</v>
      </c>
      <c r="F31" s="29">
        <f>SUM('[2]T3-33 H + F'!F31)</f>
        <v>10</v>
      </c>
      <c r="G31" s="29">
        <f>SUM('[2]T3-33 H + F'!G31)</f>
        <v>126</v>
      </c>
      <c r="H31" s="29">
        <f>SUM('[2]T3-33 H + F'!H31)</f>
        <v>126</v>
      </c>
      <c r="I31" s="29">
        <f>SUM('[2]T3-33 H + F'!I31)</f>
        <v>126</v>
      </c>
      <c r="J31" s="29">
        <f>SUM('[2]T3-33 H + F'!J31)</f>
        <v>136</v>
      </c>
      <c r="K31" s="29">
        <f>SUM('[2]T3-33 H + F'!K31)</f>
        <v>136</v>
      </c>
      <c r="L31" s="40">
        <f>SUM('[2]T3-33 H + F'!L31)</f>
        <v>136</v>
      </c>
      <c r="M31" s="5"/>
      <c r="N31" s="5"/>
      <c r="R31" s="21"/>
      <c r="S31" s="21"/>
      <c r="T31" s="21"/>
      <c r="U31" s="21"/>
      <c r="W31" s="64"/>
    </row>
    <row r="32" spans="1:24" x14ac:dyDescent="0.2">
      <c r="A32" s="41"/>
      <c r="B32" s="42" t="s">
        <v>11</v>
      </c>
      <c r="C32" s="43"/>
      <c r="D32" s="44">
        <f>SUM('[2]T3-33 H + F'!D32)</f>
        <v>44323</v>
      </c>
      <c r="E32" s="44">
        <f>SUM('[2]T3-33 H + F'!E32)</f>
        <v>44323</v>
      </c>
      <c r="F32" s="44">
        <f>SUM('[2]T3-33 H + F'!F32)</f>
        <v>44323</v>
      </c>
      <c r="G32" s="44">
        <f>SUM('[2]T3-33 H + F'!G32)</f>
        <v>1942466</v>
      </c>
      <c r="H32" s="44">
        <f>SUM('[2]T3-33 H + F'!H32)</f>
        <v>1942466</v>
      </c>
      <c r="I32" s="44">
        <f>SUM('[2]T3-33 H + F'!I32)</f>
        <v>1942466</v>
      </c>
      <c r="J32" s="44">
        <f>SUM('[2]T3-33 H + F'!J32)</f>
        <v>1986789</v>
      </c>
      <c r="K32" s="44">
        <f>SUM('[2]T3-33 H + F'!K32)</f>
        <v>1986789</v>
      </c>
      <c r="L32" s="45">
        <f>SUM('[2]T3-33 H + F'!L32)</f>
        <v>1986789</v>
      </c>
      <c r="M32" s="5"/>
      <c r="N32" s="5"/>
      <c r="O32" s="21"/>
      <c r="R32" s="21"/>
    </row>
    <row r="33" spans="1:27" ht="13.15" customHeight="1" x14ac:dyDescent="0.2">
      <c r="A33" s="76"/>
      <c r="B33" s="76"/>
      <c r="C33" s="76"/>
      <c r="D33" s="26"/>
      <c r="E33" s="26"/>
      <c r="F33" s="26"/>
      <c r="G33" s="26"/>
      <c r="H33" s="26"/>
      <c r="I33" s="26"/>
      <c r="J33" s="26"/>
      <c r="K33" s="26"/>
      <c r="M33" s="21"/>
      <c r="N33" s="21"/>
      <c r="O33" s="21"/>
      <c r="R33" s="21"/>
    </row>
    <row r="34" spans="1:27" ht="22.5" customHeight="1" x14ac:dyDescent="0.2">
      <c r="A34" s="8" t="s">
        <v>3</v>
      </c>
      <c r="B34" s="9"/>
      <c r="C34" s="9"/>
      <c r="D34" s="10" t="s">
        <v>18</v>
      </c>
      <c r="E34" s="11"/>
      <c r="F34" s="12"/>
      <c r="G34" s="10" t="s">
        <v>17</v>
      </c>
      <c r="H34" s="13"/>
      <c r="I34" s="13"/>
      <c r="J34" s="14" t="s">
        <v>4</v>
      </c>
      <c r="K34" s="13"/>
      <c r="L34" s="12"/>
      <c r="M34" s="21"/>
      <c r="N34" s="21"/>
      <c r="O34" s="21"/>
      <c r="U34" s="64"/>
      <c r="W34" s="64"/>
    </row>
    <row r="35" spans="1:27" ht="33" customHeight="1" x14ac:dyDescent="0.2">
      <c r="A35" s="16" t="s">
        <v>5</v>
      </c>
      <c r="B35" s="46"/>
      <c r="C35" s="46"/>
      <c r="D35" s="18" t="s">
        <v>6</v>
      </c>
      <c r="E35" s="19" t="s">
        <v>7</v>
      </c>
      <c r="F35" s="20" t="s">
        <v>8</v>
      </c>
      <c r="G35" s="18" t="s">
        <v>6</v>
      </c>
      <c r="H35" s="19" t="s">
        <v>7</v>
      </c>
      <c r="I35" s="20" t="s">
        <v>8</v>
      </c>
      <c r="J35" s="18" t="s">
        <v>6</v>
      </c>
      <c r="K35" s="19" t="s">
        <v>7</v>
      </c>
      <c r="L35" s="19" t="s">
        <v>8</v>
      </c>
      <c r="M35" s="21"/>
      <c r="N35" s="21"/>
      <c r="O35" s="21"/>
      <c r="P35" s="21"/>
      <c r="R35" s="63"/>
      <c r="S35" s="63"/>
      <c r="T35" s="63"/>
      <c r="U35" s="63"/>
      <c r="W35" s="63"/>
      <c r="X35" s="63"/>
      <c r="Y35" s="63"/>
      <c r="Z35" s="63"/>
      <c r="AA35" s="63"/>
    </row>
    <row r="36" spans="1:27" ht="12" customHeight="1" x14ac:dyDescent="0.2">
      <c r="A36" s="47" t="str">
        <f>A9</f>
        <v xml:space="preserve">- de 1  </v>
      </c>
      <c r="B36" s="22" t="str">
        <f>B9</f>
        <v>à - de</v>
      </c>
      <c r="C36" s="22">
        <v>100</v>
      </c>
      <c r="D36" s="48">
        <f>D9/D$29</f>
        <v>0.19154649877011259</v>
      </c>
      <c r="E36" s="48">
        <f t="shared" ref="E36:L36" si="6">E9/E$29</f>
        <v>0.20429670751246812</v>
      </c>
      <c r="F36" s="48">
        <f t="shared" si="6"/>
        <v>1.4013946246022611E-2</v>
      </c>
      <c r="G36" s="48">
        <f t="shared" si="6"/>
        <v>6.505400702245745E-2</v>
      </c>
      <c r="H36" s="48">
        <f t="shared" si="6"/>
        <v>0.13983803041691981</v>
      </c>
      <c r="I36" s="48">
        <f t="shared" si="6"/>
        <v>5.3703265133807675E-3</v>
      </c>
      <c r="J36" s="48">
        <f t="shared" si="6"/>
        <v>6.7875466928547665E-2</v>
      </c>
      <c r="K36" s="48">
        <f t="shared" si="6"/>
        <v>0.141275804078518</v>
      </c>
      <c r="L36" s="49">
        <f t="shared" si="6"/>
        <v>5.563125518145343E-3</v>
      </c>
      <c r="M36" s="21"/>
      <c r="N36" s="21"/>
    </row>
    <row r="37" spans="1:27" ht="12" customHeight="1" x14ac:dyDescent="0.2">
      <c r="A37" s="27">
        <f t="shared" ref="A37:C52" si="7">A10</f>
        <v>100</v>
      </c>
      <c r="B37" s="22" t="str">
        <f t="shared" si="7"/>
        <v>à - de</v>
      </c>
      <c r="C37" s="28">
        <f t="shared" si="7"/>
        <v>200</v>
      </c>
      <c r="D37" s="50">
        <f t="shared" ref="D37:L52" si="8">D10/D$29</f>
        <v>0.29573714259923722</v>
      </c>
      <c r="E37" s="50">
        <f t="shared" si="8"/>
        <v>0.2058989461331889</v>
      </c>
      <c r="F37" s="50">
        <f t="shared" si="8"/>
        <v>6.3141741701080945E-2</v>
      </c>
      <c r="G37" s="50">
        <f t="shared" si="8"/>
        <v>0.13681590246815697</v>
      </c>
      <c r="H37" s="50">
        <f t="shared" si="8"/>
        <v>0.16369842561034628</v>
      </c>
      <c r="I37" s="50">
        <f t="shared" si="8"/>
        <v>2.4121420554588796E-2</v>
      </c>
      <c r="J37" s="50">
        <f t="shared" si="8"/>
        <v>0.14036069711217813</v>
      </c>
      <c r="K37" s="50">
        <f t="shared" si="8"/>
        <v>0.16463972319272666</v>
      </c>
      <c r="L37" s="51">
        <f t="shared" si="8"/>
        <v>2.4991782661592136E-2</v>
      </c>
      <c r="M37" s="21"/>
      <c r="N37" s="21"/>
    </row>
    <row r="38" spans="1:27" ht="12" customHeight="1" x14ac:dyDescent="0.2">
      <c r="A38" s="27">
        <f t="shared" si="7"/>
        <v>200</v>
      </c>
      <c r="B38" s="22" t="str">
        <f t="shared" si="7"/>
        <v>à - de</v>
      </c>
      <c r="C38" s="28">
        <f t="shared" si="7"/>
        <v>300</v>
      </c>
      <c r="D38" s="50">
        <f t="shared" si="8"/>
        <v>0.24455577370071988</v>
      </c>
      <c r="E38" s="50">
        <f t="shared" si="8"/>
        <v>0.36619050842867784</v>
      </c>
      <c r="F38" s="50">
        <f t="shared" si="8"/>
        <v>0.10586058267325615</v>
      </c>
      <c r="G38" s="50">
        <f t="shared" si="8"/>
        <v>0.13502888268789193</v>
      </c>
      <c r="H38" s="50">
        <f t="shared" si="8"/>
        <v>0.22877354119258214</v>
      </c>
      <c r="I38" s="50">
        <f t="shared" si="8"/>
        <v>4.1268778895558966E-2</v>
      </c>
      <c r="J38" s="50">
        <f t="shared" si="8"/>
        <v>0.13747191885044846</v>
      </c>
      <c r="K38" s="50">
        <f t="shared" si="8"/>
        <v>0.2318386754002838</v>
      </c>
      <c r="L38" s="51">
        <f t="shared" si="8"/>
        <v>4.2709521995033861E-2</v>
      </c>
      <c r="M38" s="21"/>
      <c r="N38" s="21"/>
    </row>
    <row r="39" spans="1:27" ht="12" customHeight="1" x14ac:dyDescent="0.2">
      <c r="A39" s="27">
        <f t="shared" si="7"/>
        <v>300</v>
      </c>
      <c r="B39" s="22" t="str">
        <f t="shared" si="7"/>
        <v>à - de</v>
      </c>
      <c r="C39" s="28">
        <f t="shared" si="7"/>
        <v>400</v>
      </c>
      <c r="D39" s="50">
        <f t="shared" si="8"/>
        <v>0.15358924017782591</v>
      </c>
      <c r="E39" s="50">
        <f t="shared" si="8"/>
        <v>0.16521111186333581</v>
      </c>
      <c r="F39" s="50">
        <f t="shared" si="8"/>
        <v>0.18922212443301062</v>
      </c>
      <c r="G39" s="50">
        <f t="shared" si="8"/>
        <v>0.1051582112297538</v>
      </c>
      <c r="H39" s="50">
        <f t="shared" si="8"/>
        <v>0.13799283338653376</v>
      </c>
      <c r="I39" s="50">
        <f t="shared" si="8"/>
        <v>5.6300647672395149E-2</v>
      </c>
      <c r="J39" s="50">
        <f t="shared" si="8"/>
        <v>0.10623848251305085</v>
      </c>
      <c r="K39" s="50">
        <f t="shared" si="8"/>
        <v>0.13859994674460008</v>
      </c>
      <c r="L39" s="51">
        <f t="shared" si="8"/>
        <v>5.9265508370107918E-2</v>
      </c>
      <c r="M39" s="21"/>
      <c r="N39" s="21"/>
    </row>
    <row r="40" spans="1:27" ht="12" customHeight="1" x14ac:dyDescent="0.2">
      <c r="A40" s="27">
        <f t="shared" si="7"/>
        <v>400</v>
      </c>
      <c r="B40" s="22" t="str">
        <f t="shared" si="7"/>
        <v>à - de</v>
      </c>
      <c r="C40" s="28">
        <f t="shared" si="7"/>
        <v>500</v>
      </c>
      <c r="D40" s="50">
        <f t="shared" si="8"/>
        <v>7.9953963848080692E-2</v>
      </c>
      <c r="E40" s="50">
        <f t="shared" si="8"/>
        <v>4.423081262834834E-2</v>
      </c>
      <c r="F40" s="50">
        <f t="shared" si="8"/>
        <v>0.23934285649809312</v>
      </c>
      <c r="G40" s="50">
        <f t="shared" si="8"/>
        <v>9.5391126167406318E-2</v>
      </c>
      <c r="H40" s="50">
        <f t="shared" si="8"/>
        <v>0.12107612467436185</v>
      </c>
      <c r="I40" s="50">
        <f t="shared" si="8"/>
        <v>6.6214462967348661E-2</v>
      </c>
      <c r="J40" s="50">
        <f t="shared" si="8"/>
        <v>9.5046794784997682E-2</v>
      </c>
      <c r="K40" s="50">
        <f t="shared" si="8"/>
        <v>0.11936206272559928</v>
      </c>
      <c r="L40" s="51">
        <f t="shared" si="8"/>
        <v>7.0076153208436506E-2</v>
      </c>
      <c r="M40" s="21"/>
      <c r="N40" s="21"/>
    </row>
    <row r="41" spans="1:27" ht="12" customHeight="1" x14ac:dyDescent="0.2">
      <c r="A41" s="27">
        <f t="shared" si="7"/>
        <v>500</v>
      </c>
      <c r="B41" s="22" t="str">
        <f t="shared" si="7"/>
        <v>à - de</v>
      </c>
      <c r="C41" s="28">
        <f t="shared" si="7"/>
        <v>600</v>
      </c>
      <c r="D41" s="50">
        <f t="shared" si="8"/>
        <v>2.4823415250603661E-2</v>
      </c>
      <c r="E41" s="50">
        <f t="shared" si="8"/>
        <v>1.2073206508248144E-2</v>
      </c>
      <c r="F41" s="50">
        <f t="shared" si="8"/>
        <v>0.22198903256380745</v>
      </c>
      <c r="G41" s="50">
        <f t="shared" si="8"/>
        <v>9.0980981702482575E-2</v>
      </c>
      <c r="H41" s="50">
        <f t="shared" si="8"/>
        <v>0.12490552632391858</v>
      </c>
      <c r="I41" s="50">
        <f t="shared" si="8"/>
        <v>7.6376947393350283E-2</v>
      </c>
      <c r="J41" s="50">
        <f t="shared" si="8"/>
        <v>8.9505313711050694E-2</v>
      </c>
      <c r="K41" s="50">
        <f t="shared" si="8"/>
        <v>0.12238876139919755</v>
      </c>
      <c r="L41" s="51">
        <f t="shared" si="8"/>
        <v>7.9624876614084086E-2</v>
      </c>
      <c r="M41" s="21"/>
      <c r="N41" s="21"/>
    </row>
    <row r="42" spans="1:27" ht="12" customHeight="1" x14ac:dyDescent="0.2">
      <c r="A42" s="27">
        <f t="shared" si="7"/>
        <v>600</v>
      </c>
      <c r="B42" s="22" t="str">
        <f t="shared" si="7"/>
        <v>à - de</v>
      </c>
      <c r="C42" s="28">
        <f t="shared" si="7"/>
        <v>700</v>
      </c>
      <c r="D42" s="50">
        <f t="shared" si="8"/>
        <v>9.6359984654616031E-3</v>
      </c>
      <c r="E42" s="50">
        <f t="shared" si="8"/>
        <v>2.0084399611852051E-3</v>
      </c>
      <c r="F42" s="50">
        <f t="shared" si="8"/>
        <v>0.12278563852594047</v>
      </c>
      <c r="G42" s="50">
        <f t="shared" si="8"/>
        <v>0.17341557090931556</v>
      </c>
      <c r="H42" s="50">
        <f t="shared" si="8"/>
        <v>7.7257328788986473E-2</v>
      </c>
      <c r="I42" s="50">
        <f t="shared" si="8"/>
        <v>9.4233244437122235E-2</v>
      </c>
      <c r="J42" s="50">
        <f t="shared" si="8"/>
        <v>0.1697624094393938</v>
      </c>
      <c r="K42" s="50">
        <f t="shared" si="8"/>
        <v>7.5578875626493403E-2</v>
      </c>
      <c r="L42" s="51">
        <f t="shared" si="8"/>
        <v>9.4870115717238995E-2</v>
      </c>
      <c r="M42" s="21"/>
      <c r="N42" s="21"/>
    </row>
    <row r="43" spans="1:27" ht="12" customHeight="1" x14ac:dyDescent="0.2">
      <c r="A43" s="27">
        <f t="shared" si="7"/>
        <v>700</v>
      </c>
      <c r="B43" s="22" t="str">
        <f t="shared" si="7"/>
        <v>à - de</v>
      </c>
      <c r="C43" s="28">
        <f t="shared" si="7"/>
        <v>800</v>
      </c>
      <c r="D43" s="50">
        <f t="shared" si="8"/>
        <v>1.5796718795838693E-4</v>
      </c>
      <c r="E43" s="50">
        <f t="shared" si="8"/>
        <v>9.026696454764967E-5</v>
      </c>
      <c r="F43" s="50">
        <f t="shared" si="8"/>
        <v>3.8182926003655811E-2</v>
      </c>
      <c r="G43" s="50">
        <f t="shared" si="8"/>
        <v>6.5552889813317958E-2</v>
      </c>
      <c r="H43" s="50">
        <f t="shared" si="8"/>
        <v>5.6056097284718429E-3</v>
      </c>
      <c r="I43" s="50">
        <f t="shared" si="8"/>
        <v>0.1188756860281928</v>
      </c>
      <c r="J43" s="50">
        <f t="shared" si="8"/>
        <v>6.4094232863011302E-2</v>
      </c>
      <c r="K43" s="50">
        <f t="shared" si="8"/>
        <v>5.482588051360756E-3</v>
      </c>
      <c r="L43" s="51">
        <f t="shared" si="8"/>
        <v>0.11707580538725182</v>
      </c>
      <c r="M43" s="21"/>
      <c r="N43" s="21"/>
    </row>
    <row r="44" spans="1:27" ht="12" customHeight="1" x14ac:dyDescent="0.2">
      <c r="A44" s="27">
        <f t="shared" si="7"/>
        <v>800</v>
      </c>
      <c r="B44" s="22" t="str">
        <f t="shared" si="7"/>
        <v>à - de</v>
      </c>
      <c r="C44" s="28">
        <f t="shared" si="7"/>
        <v>900</v>
      </c>
      <c r="D44" s="50">
        <f t="shared" si="8"/>
        <v>0</v>
      </c>
      <c r="E44" s="50">
        <f t="shared" si="8"/>
        <v>0</v>
      </c>
      <c r="F44" s="50">
        <f t="shared" si="8"/>
        <v>4.1748471103287971E-3</v>
      </c>
      <c r="G44" s="50">
        <f t="shared" si="8"/>
        <v>5.262106531297301E-2</v>
      </c>
      <c r="H44" s="50">
        <f t="shared" si="8"/>
        <v>8.2014477382950457E-4</v>
      </c>
      <c r="I44" s="50">
        <f t="shared" si="8"/>
        <v>0.12908347663127981</v>
      </c>
      <c r="J44" s="50">
        <f t="shared" si="8"/>
        <v>5.1447333781994141E-2</v>
      </c>
      <c r="K44" s="50">
        <f t="shared" si="8"/>
        <v>8.0185115367404378E-4</v>
      </c>
      <c r="L44" s="51">
        <f t="shared" si="8"/>
        <v>0.12629734533408704</v>
      </c>
      <c r="M44" s="21"/>
      <c r="N44" s="21"/>
    </row>
    <row r="45" spans="1:27" ht="12" customHeight="1" x14ac:dyDescent="0.2">
      <c r="A45" s="27">
        <f t="shared" si="7"/>
        <v>900</v>
      </c>
      <c r="B45" s="22" t="str">
        <f t="shared" si="7"/>
        <v>à - de</v>
      </c>
      <c r="C45" s="28">
        <f t="shared" si="7"/>
        <v>1000</v>
      </c>
      <c r="D45" s="50">
        <f t="shared" si="8"/>
        <v>0</v>
      </c>
      <c r="E45" s="50">
        <f t="shared" si="8"/>
        <v>0</v>
      </c>
      <c r="F45" s="50">
        <f t="shared" si="8"/>
        <v>9.9293661002414647E-4</v>
      </c>
      <c r="G45" s="50">
        <f t="shared" si="8"/>
        <v>4.1692494619891468E-2</v>
      </c>
      <c r="H45" s="50">
        <f t="shared" si="8"/>
        <v>2.0593716856986932E-5</v>
      </c>
      <c r="I45" s="50">
        <f t="shared" si="8"/>
        <v>0.12118681590246816</v>
      </c>
      <c r="J45" s="50">
        <f t="shared" si="8"/>
        <v>4.0762528735516466E-2</v>
      </c>
      <c r="K45" s="50">
        <f t="shared" si="8"/>
        <v>2.0134366696146735E-5</v>
      </c>
      <c r="L45" s="51">
        <f t="shared" si="8"/>
        <v>0.11850584878184564</v>
      </c>
      <c r="M45" s="21"/>
      <c r="N45" s="21"/>
    </row>
    <row r="46" spans="1:27" ht="12" customHeight="1" x14ac:dyDescent="0.2">
      <c r="A46" s="27">
        <f t="shared" si="7"/>
        <v>1000</v>
      </c>
      <c r="B46" s="22" t="str">
        <f t="shared" si="7"/>
        <v>à - de</v>
      </c>
      <c r="C46" s="28">
        <f t="shared" si="7"/>
        <v>1100</v>
      </c>
      <c r="D46" s="50">
        <f t="shared" si="8"/>
        <v>0</v>
      </c>
      <c r="E46" s="50">
        <f t="shared" si="8"/>
        <v>0</v>
      </c>
      <c r="F46" s="50">
        <f t="shared" si="8"/>
        <v>2.2566741136912418E-4</v>
      </c>
      <c r="G46" s="50">
        <f t="shared" si="8"/>
        <v>2.6390848152228755E-2</v>
      </c>
      <c r="H46" s="50">
        <f t="shared" si="8"/>
        <v>9.7820155070687928E-6</v>
      </c>
      <c r="I46" s="50">
        <f t="shared" si="8"/>
        <v>0.1008556689354078</v>
      </c>
      <c r="J46" s="50">
        <f t="shared" si="8"/>
        <v>2.580219092111204E-2</v>
      </c>
      <c r="K46" s="50">
        <f t="shared" si="8"/>
        <v>9.5638241806696988E-6</v>
      </c>
      <c r="L46" s="51">
        <f t="shared" si="8"/>
        <v>9.8611081049383056E-2</v>
      </c>
      <c r="M46" s="21"/>
      <c r="N46" s="21"/>
    </row>
    <row r="47" spans="1:27" ht="12" customHeight="1" x14ac:dyDescent="0.2">
      <c r="A47" s="27">
        <f t="shared" si="7"/>
        <v>1100</v>
      </c>
      <c r="B47" s="22" t="str">
        <f t="shared" si="7"/>
        <v>à - de</v>
      </c>
      <c r="C47" s="28">
        <f t="shared" si="7"/>
        <v>1200</v>
      </c>
      <c r="D47" s="50">
        <f t="shared" si="8"/>
        <v>0</v>
      </c>
      <c r="E47" s="50">
        <f t="shared" si="8"/>
        <v>0</v>
      </c>
      <c r="F47" s="50">
        <f t="shared" si="8"/>
        <v>6.7700223410737249E-5</v>
      </c>
      <c r="G47" s="50">
        <f t="shared" si="8"/>
        <v>9.5045151724208951E-3</v>
      </c>
      <c r="H47" s="50">
        <f t="shared" si="8"/>
        <v>1.54452876427402E-6</v>
      </c>
      <c r="I47" s="50">
        <f t="shared" si="8"/>
        <v>7.8210303036543555E-2</v>
      </c>
      <c r="J47" s="50">
        <f t="shared" si="8"/>
        <v>9.2925135894391213E-3</v>
      </c>
      <c r="K47" s="50">
        <f t="shared" si="8"/>
        <v>1.5100775022110051E-6</v>
      </c>
      <c r="L47" s="51">
        <f t="shared" si="8"/>
        <v>7.646730455696088E-2</v>
      </c>
      <c r="M47" s="21"/>
      <c r="N47" s="21"/>
    </row>
    <row r="48" spans="1:27" ht="12" customHeight="1" x14ac:dyDescent="0.2">
      <c r="A48" s="27">
        <f t="shared" si="7"/>
        <v>1200</v>
      </c>
      <c r="B48" s="22" t="str">
        <f t="shared" si="7"/>
        <v>à - de</v>
      </c>
      <c r="C48" s="28">
        <f t="shared" si="7"/>
        <v>1300</v>
      </c>
      <c r="D48" s="50">
        <f t="shared" si="8"/>
        <v>0</v>
      </c>
      <c r="E48" s="50">
        <f t="shared" si="8"/>
        <v>0</v>
      </c>
      <c r="F48" s="50">
        <f t="shared" si="8"/>
        <v>0</v>
      </c>
      <c r="G48" s="50">
        <f t="shared" si="8"/>
        <v>1.9229383115211549E-3</v>
      </c>
      <c r="H48" s="50">
        <f t="shared" si="8"/>
        <v>0</v>
      </c>
      <c r="I48" s="50">
        <f t="shared" si="8"/>
        <v>5.5113934738511283E-2</v>
      </c>
      <c r="J48" s="50">
        <f t="shared" si="8"/>
        <v>1.8800464902527013E-3</v>
      </c>
      <c r="K48" s="50">
        <f t="shared" si="8"/>
        <v>0</v>
      </c>
      <c r="L48" s="51">
        <f t="shared" si="8"/>
        <v>5.3884598870562697E-2</v>
      </c>
      <c r="M48" s="21"/>
      <c r="N48" s="21"/>
    </row>
    <row r="49" spans="1:16" ht="12" customHeight="1" x14ac:dyDescent="0.2">
      <c r="A49" s="27">
        <f t="shared" si="7"/>
        <v>1300</v>
      </c>
      <c r="B49" s="22" t="str">
        <f t="shared" si="7"/>
        <v>à - de</v>
      </c>
      <c r="C49" s="28">
        <f t="shared" si="7"/>
        <v>1400</v>
      </c>
      <c r="D49" s="50">
        <f t="shared" si="8"/>
        <v>0</v>
      </c>
      <c r="E49" s="50">
        <f t="shared" si="8"/>
        <v>0</v>
      </c>
      <c r="F49" s="50">
        <f t="shared" si="8"/>
        <v>0</v>
      </c>
      <c r="G49" s="50">
        <f t="shared" si="8"/>
        <v>3.392814852188597E-4</v>
      </c>
      <c r="H49" s="50">
        <f t="shared" si="8"/>
        <v>5.1484292142467329E-7</v>
      </c>
      <c r="I49" s="50">
        <f t="shared" si="8"/>
        <v>2.4038016001317997E-2</v>
      </c>
      <c r="J49" s="50">
        <f t="shared" si="8"/>
        <v>3.3171369131901747E-4</v>
      </c>
      <c r="K49" s="50">
        <f t="shared" si="8"/>
        <v>5.033591674036684E-7</v>
      </c>
      <c r="L49" s="51">
        <f t="shared" si="8"/>
        <v>2.3501839526077276E-2</v>
      </c>
      <c r="M49" s="21"/>
      <c r="N49" s="21"/>
    </row>
    <row r="50" spans="1:16" ht="12" customHeight="1" x14ac:dyDescent="0.2">
      <c r="A50" s="27">
        <f t="shared" si="7"/>
        <v>1400</v>
      </c>
      <c r="B50" s="22" t="str">
        <f t="shared" si="7"/>
        <v>à - de</v>
      </c>
      <c r="C50" s="28">
        <f t="shared" si="7"/>
        <v>1500</v>
      </c>
      <c r="D50" s="50">
        <f t="shared" si="8"/>
        <v>0</v>
      </c>
      <c r="E50" s="50">
        <f t="shared" si="8"/>
        <v>0</v>
      </c>
      <c r="F50" s="50">
        <f t="shared" si="8"/>
        <v>0</v>
      </c>
      <c r="G50" s="50">
        <f t="shared" si="8"/>
        <v>8.2889710349372408E-5</v>
      </c>
      <c r="H50" s="50">
        <f t="shared" si="8"/>
        <v>0</v>
      </c>
      <c r="I50" s="50">
        <f t="shared" si="8"/>
        <v>5.8141211116488362E-3</v>
      </c>
      <c r="J50" s="50">
        <f t="shared" si="8"/>
        <v>8.1040825951990609E-5</v>
      </c>
      <c r="K50" s="50">
        <f t="shared" si="8"/>
        <v>0</v>
      </c>
      <c r="L50" s="51">
        <f t="shared" si="8"/>
        <v>5.6844350774896274E-3</v>
      </c>
      <c r="M50" s="21"/>
      <c r="N50" s="21"/>
    </row>
    <row r="51" spans="1:16" ht="12" customHeight="1" x14ac:dyDescent="0.2">
      <c r="A51" s="27">
        <f t="shared" si="7"/>
        <v>1500</v>
      </c>
      <c r="B51" s="22" t="str">
        <f t="shared" si="7"/>
        <v>à - de</v>
      </c>
      <c r="C51" s="28">
        <f t="shared" si="7"/>
        <v>1600</v>
      </c>
      <c r="D51" s="50">
        <f t="shared" si="8"/>
        <v>0</v>
      </c>
      <c r="E51" s="50">
        <f t="shared" si="8"/>
        <v>0</v>
      </c>
      <c r="F51" s="50">
        <f t="shared" si="8"/>
        <v>0</v>
      </c>
      <c r="G51" s="50">
        <f t="shared" si="8"/>
        <v>2.6256988992658341E-5</v>
      </c>
      <c r="H51" s="50">
        <f t="shared" si="8"/>
        <v>0</v>
      </c>
      <c r="I51" s="50">
        <f t="shared" si="8"/>
        <v>1.8709391764572629E-3</v>
      </c>
      <c r="J51" s="50">
        <f t="shared" si="8"/>
        <v>2.5671317537587088E-5</v>
      </c>
      <c r="K51" s="50">
        <f t="shared" si="8"/>
        <v>0</v>
      </c>
      <c r="L51" s="51">
        <f t="shared" si="8"/>
        <v>1.8292072143449309E-3</v>
      </c>
      <c r="M51" s="21"/>
      <c r="N51" s="21"/>
    </row>
    <row r="52" spans="1:16" ht="12" customHeight="1" x14ac:dyDescent="0.2">
      <c r="A52" s="27">
        <f t="shared" si="7"/>
        <v>1600</v>
      </c>
      <c r="B52" s="22" t="str">
        <f t="shared" si="7"/>
        <v>à - de</v>
      </c>
      <c r="C52" s="70">
        <f t="shared" si="7"/>
        <v>3000</v>
      </c>
      <c r="D52" s="50">
        <f t="shared" si="8"/>
        <v>0</v>
      </c>
      <c r="E52" s="50">
        <f t="shared" si="8"/>
        <v>0</v>
      </c>
      <c r="F52" s="50">
        <f t="shared" si="8"/>
        <v>0</v>
      </c>
      <c r="G52" s="50">
        <f t="shared" si="8"/>
        <v>2.2138245621260954E-5</v>
      </c>
      <c r="H52" s="50">
        <f t="shared" si="8"/>
        <v>0</v>
      </c>
      <c r="I52" s="50">
        <f t="shared" si="8"/>
        <v>1.065210004427649E-3</v>
      </c>
      <c r="J52" s="50">
        <f t="shared" si="8"/>
        <v>2.1644444198357741E-5</v>
      </c>
      <c r="K52" s="50">
        <f t="shared" si="8"/>
        <v>0</v>
      </c>
      <c r="L52" s="51">
        <f t="shared" si="8"/>
        <v>1.04145011735819E-3</v>
      </c>
      <c r="M52" s="21"/>
      <c r="N52" s="21"/>
    </row>
    <row r="53" spans="1:16" ht="12" hidden="1" customHeight="1" x14ac:dyDescent="0.2">
      <c r="A53" s="71">
        <f t="shared" ref="A53:C55" si="9">A26</f>
        <v>3000</v>
      </c>
      <c r="B53" s="22" t="str">
        <f t="shared" si="9"/>
        <v>à - de</v>
      </c>
      <c r="C53" s="28">
        <f t="shared" si="9"/>
        <v>3000</v>
      </c>
      <c r="D53" s="50">
        <f t="shared" ref="D53:L55" si="10">D26/D$29</f>
        <v>0</v>
      </c>
      <c r="E53" s="50">
        <f t="shared" si="10"/>
        <v>0</v>
      </c>
      <c r="F53" s="50">
        <f t="shared" si="10"/>
        <v>0</v>
      </c>
      <c r="G53" s="50">
        <f t="shared" si="10"/>
        <v>0</v>
      </c>
      <c r="H53" s="50">
        <f t="shared" si="10"/>
        <v>0</v>
      </c>
      <c r="I53" s="50">
        <f t="shared" si="10"/>
        <v>0</v>
      </c>
      <c r="J53" s="50">
        <f t="shared" si="10"/>
        <v>0</v>
      </c>
      <c r="K53" s="50">
        <f t="shared" si="10"/>
        <v>0</v>
      </c>
      <c r="L53" s="51">
        <f t="shared" si="10"/>
        <v>0</v>
      </c>
      <c r="M53" s="21"/>
      <c r="N53" s="21"/>
    </row>
    <row r="54" spans="1:16" ht="12" hidden="1" customHeight="1" x14ac:dyDescent="0.2">
      <c r="A54" s="27" t="e">
        <f t="shared" si="9"/>
        <v>#REF!</v>
      </c>
      <c r="B54" s="22" t="str">
        <f t="shared" si="9"/>
        <v>à - de</v>
      </c>
      <c r="C54" s="28">
        <f t="shared" si="9"/>
        <v>1634</v>
      </c>
      <c r="D54" s="50">
        <f t="shared" si="10"/>
        <v>0</v>
      </c>
      <c r="E54" s="50">
        <f t="shared" si="10"/>
        <v>0</v>
      </c>
      <c r="F54" s="50">
        <f t="shared" si="10"/>
        <v>0</v>
      </c>
      <c r="G54" s="50">
        <f t="shared" si="10"/>
        <v>0</v>
      </c>
      <c r="H54" s="50">
        <f t="shared" si="10"/>
        <v>0</v>
      </c>
      <c r="I54" s="50">
        <f t="shared" si="10"/>
        <v>0</v>
      </c>
      <c r="J54" s="50">
        <f t="shared" si="10"/>
        <v>0</v>
      </c>
      <c r="K54" s="50">
        <f t="shared" si="10"/>
        <v>0</v>
      </c>
      <c r="L54" s="51">
        <f t="shared" si="10"/>
        <v>0</v>
      </c>
      <c r="M54" s="21"/>
      <c r="N54" s="21"/>
    </row>
    <row r="55" spans="1:16" ht="12" hidden="1" customHeight="1" x14ac:dyDescent="0.2">
      <c r="A55" s="27" t="e">
        <f t="shared" si="9"/>
        <v>#REF!</v>
      </c>
      <c r="B55" s="22" t="str">
        <f t="shared" si="9"/>
        <v>à - de</v>
      </c>
      <c r="C55" s="28">
        <f t="shared" si="9"/>
        <v>3000</v>
      </c>
      <c r="D55" s="50">
        <f t="shared" si="10"/>
        <v>0</v>
      </c>
      <c r="E55" s="50">
        <f t="shared" si="10"/>
        <v>0</v>
      </c>
      <c r="F55" s="50">
        <f t="shared" si="10"/>
        <v>0</v>
      </c>
      <c r="G55" s="50">
        <f t="shared" si="10"/>
        <v>0</v>
      </c>
      <c r="H55" s="50">
        <f t="shared" si="10"/>
        <v>0</v>
      </c>
      <c r="I55" s="50">
        <f t="shared" si="10"/>
        <v>0</v>
      </c>
      <c r="J55" s="50">
        <f t="shared" si="10"/>
        <v>0</v>
      </c>
      <c r="K55" s="50">
        <f t="shared" si="10"/>
        <v>0</v>
      </c>
      <c r="L55" s="51">
        <f t="shared" si="10"/>
        <v>0</v>
      </c>
      <c r="M55" s="21"/>
      <c r="N55" s="21"/>
    </row>
    <row r="56" spans="1:16" x14ac:dyDescent="0.2">
      <c r="A56" s="32"/>
      <c r="B56" s="37"/>
      <c r="C56" s="34"/>
      <c r="D56" s="52"/>
      <c r="E56" s="52"/>
      <c r="F56" s="52"/>
      <c r="G56" s="52"/>
      <c r="H56" s="52"/>
      <c r="I56" s="52"/>
      <c r="J56" s="52"/>
      <c r="K56" s="52"/>
      <c r="L56" s="53"/>
      <c r="M56" s="21"/>
      <c r="N56" s="21"/>
    </row>
    <row r="57" spans="1:16" x14ac:dyDescent="0.2">
      <c r="A57" s="54"/>
      <c r="B57" s="42" t="s">
        <v>11</v>
      </c>
      <c r="C57" s="55"/>
      <c r="D57" s="56">
        <f t="shared" ref="D57:L57" si="11">SUM(D36:D55)</f>
        <v>0.99999999999999989</v>
      </c>
      <c r="E57" s="56">
        <f t="shared" si="11"/>
        <v>1</v>
      </c>
      <c r="F57" s="56">
        <f t="shared" si="11"/>
        <v>0.99999999999999989</v>
      </c>
      <c r="G57" s="56">
        <f t="shared" si="11"/>
        <v>1.0000000000000002</v>
      </c>
      <c r="H57" s="56">
        <f t="shared" si="11"/>
        <v>0.99999999999999989</v>
      </c>
      <c r="I57" s="56">
        <f t="shared" si="11"/>
        <v>1</v>
      </c>
      <c r="J57" s="56">
        <f t="shared" si="11"/>
        <v>1.0000000000000002</v>
      </c>
      <c r="K57" s="56">
        <f t="shared" si="11"/>
        <v>1</v>
      </c>
      <c r="L57" s="57">
        <f t="shared" si="11"/>
        <v>1.0000000000000002</v>
      </c>
      <c r="M57" s="21"/>
      <c r="N57" s="21"/>
    </row>
    <row r="58" spans="1:16" x14ac:dyDescent="0.2">
      <c r="A58" s="58"/>
      <c r="B58" s="21"/>
      <c r="C58" s="21"/>
      <c r="D58" s="21"/>
      <c r="E58" s="21"/>
      <c r="F58" s="21"/>
      <c r="G58" s="21"/>
      <c r="H58" s="21"/>
      <c r="I58" s="21"/>
      <c r="J58" s="21"/>
      <c r="K58" s="21"/>
      <c r="L58" s="21"/>
      <c r="M58" s="21"/>
    </row>
    <row r="59" spans="1:16" x14ac:dyDescent="0.2">
      <c r="A59" s="59"/>
      <c r="B59" s="6"/>
      <c r="C59" s="6"/>
      <c r="D59" s="6"/>
      <c r="E59" s="6"/>
      <c r="F59" s="6"/>
      <c r="G59" s="6"/>
      <c r="H59" s="6"/>
      <c r="I59" s="60"/>
      <c r="J59" s="6"/>
      <c r="K59" s="6"/>
      <c r="L59" s="6"/>
      <c r="M59" s="21"/>
      <c r="N59" s="21"/>
      <c r="O59" s="21"/>
      <c r="P59" s="21"/>
    </row>
    <row r="60" spans="1:16" x14ac:dyDescent="0.2">
      <c r="A60" s="6"/>
      <c r="B60" s="6"/>
      <c r="C60" s="6"/>
      <c r="D60" s="6"/>
      <c r="E60" s="6"/>
      <c r="F60" s="61"/>
      <c r="G60" s="61"/>
      <c r="H60" s="61"/>
      <c r="I60" s="61"/>
      <c r="M60" s="21"/>
      <c r="N60" s="21"/>
    </row>
    <row r="61" spans="1:16" x14ac:dyDescent="0.2">
      <c r="A61" s="6"/>
      <c r="B61" s="6"/>
      <c r="C61" s="6"/>
      <c r="D61" s="6"/>
      <c r="E61" s="6"/>
      <c r="F61" s="6"/>
      <c r="G61" s="6"/>
      <c r="H61" s="6"/>
      <c r="I61" s="60"/>
      <c r="J61" s="6"/>
      <c r="K61" s="6"/>
      <c r="L61" s="6"/>
      <c r="M61" s="21"/>
      <c r="N61" s="21"/>
      <c r="O61" s="21"/>
      <c r="P61" s="21"/>
    </row>
  </sheetData>
  <mergeCells count="5">
    <mergeCell ref="A33:C33"/>
    <mergeCell ref="A1:L1"/>
    <mergeCell ref="A2:L2"/>
    <mergeCell ref="A3:L3"/>
    <mergeCell ref="A6:B6"/>
  </mergeCells>
  <printOptions horizontalCentered="1"/>
  <pageMargins left="0.55118110236220474" right="0.55118110236220474" top="0.59055118110236227" bottom="0.59055118110236227" header="0.15748031496062992" footer="0.27559055118110237"/>
  <pageSetup paperSize="9" scale="95" firstPageNumber="73" orientation="portrait" useFirstPageNumber="1"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F3-09</vt:lpstr>
      <vt:lpstr>'F3-09'!Zone_d_impression</vt:lpstr>
    </vt:vector>
  </TitlesOfParts>
  <Company>CNAV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Z011957</dc:creator>
  <cp:lastModifiedBy>Z011957</cp:lastModifiedBy>
  <dcterms:created xsi:type="dcterms:W3CDTF">2017-06-27T13:16:56Z</dcterms:created>
  <dcterms:modified xsi:type="dcterms:W3CDTF">2019-04-04T08:20:02Z</dcterms:modified>
</cp:coreProperties>
</file>