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011957\Desktop\D\G-Michel\B - RECUEIL\1 - PAPIER\2018\Excel\TITRES\T3\"/>
    </mc:Choice>
  </mc:AlternateContent>
  <xr:revisionPtr revIDLastSave="0" documentId="13_ncr:1_{FC647F18-401C-4BC5-B4E9-AB6C7E69470C}" xr6:coauthVersionLast="36" xr6:coauthVersionMax="36" xr10:uidLastSave="{00000000-0000-0000-0000-000000000000}"/>
  <bookViews>
    <workbookView xWindow="27345" yWindow="-15" windowWidth="4560" windowHeight="10830" tabRatio="449" activeTab="2" xr2:uid="{00000000-000D-0000-FFFF-FFFF00000000}"/>
  </bookViews>
  <sheets>
    <sheet name="F03-07 H" sheetId="14" r:id="rId1"/>
    <sheet name="F3-07 F" sheetId="15" r:id="rId2"/>
    <sheet name="F3-07 H + F" sheetId="1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'F03-07 H'!$A$1:$L$58</definedName>
    <definedName name="_xlnm.Print_Area" localSheetId="1">'F3-07 F'!$A$1:$L$58</definedName>
    <definedName name="_xlnm.Print_Area" localSheetId="2">'F3-07 H + F'!$A$1:$L$58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30" i="16" l="1"/>
  <c r="W32" i="16" l="1"/>
  <c r="U34" i="16"/>
  <c r="W26" i="14" l="1"/>
  <c r="E31" i="16" l="1"/>
  <c r="F31" i="16"/>
  <c r="G31" i="16"/>
  <c r="H31" i="16"/>
  <c r="I31" i="16"/>
  <c r="J31" i="16"/>
  <c r="K31" i="16"/>
  <c r="L31" i="16"/>
  <c r="D31" i="16"/>
  <c r="D10" i="16"/>
  <c r="E10" i="16"/>
  <c r="F10" i="16"/>
  <c r="G10" i="16"/>
  <c r="H10" i="16"/>
  <c r="I10" i="16"/>
  <c r="J10" i="16"/>
  <c r="K10" i="16"/>
  <c r="L10" i="16"/>
  <c r="D11" i="16"/>
  <c r="E11" i="16"/>
  <c r="F11" i="16"/>
  <c r="G11" i="16"/>
  <c r="H11" i="16"/>
  <c r="I11" i="16"/>
  <c r="J11" i="16"/>
  <c r="K11" i="16"/>
  <c r="L11" i="16"/>
  <c r="D12" i="16"/>
  <c r="E12" i="16"/>
  <c r="F12" i="16"/>
  <c r="G12" i="16"/>
  <c r="H12" i="16"/>
  <c r="I12" i="16"/>
  <c r="J12" i="16"/>
  <c r="K12" i="16"/>
  <c r="L12" i="16"/>
  <c r="D13" i="16"/>
  <c r="E13" i="16"/>
  <c r="F13" i="16"/>
  <c r="G13" i="16"/>
  <c r="H13" i="16"/>
  <c r="I13" i="16"/>
  <c r="J13" i="16"/>
  <c r="K13" i="16"/>
  <c r="L13" i="16"/>
  <c r="D14" i="16"/>
  <c r="E14" i="16"/>
  <c r="F14" i="16"/>
  <c r="G14" i="16"/>
  <c r="H14" i="16"/>
  <c r="I14" i="16"/>
  <c r="J14" i="16"/>
  <c r="K14" i="16"/>
  <c r="L14" i="16"/>
  <c r="D15" i="16"/>
  <c r="E15" i="16"/>
  <c r="F15" i="16"/>
  <c r="G15" i="16"/>
  <c r="H15" i="16"/>
  <c r="I15" i="16"/>
  <c r="J15" i="16"/>
  <c r="K15" i="16"/>
  <c r="L15" i="16"/>
  <c r="D16" i="16"/>
  <c r="E16" i="16"/>
  <c r="F16" i="16"/>
  <c r="G16" i="16"/>
  <c r="H16" i="16"/>
  <c r="I16" i="16"/>
  <c r="J16" i="16"/>
  <c r="K16" i="16"/>
  <c r="L16" i="16"/>
  <c r="D17" i="16"/>
  <c r="E17" i="16"/>
  <c r="F17" i="16"/>
  <c r="G17" i="16"/>
  <c r="H17" i="16"/>
  <c r="I17" i="16"/>
  <c r="J17" i="16"/>
  <c r="K17" i="16"/>
  <c r="L17" i="16"/>
  <c r="D18" i="16"/>
  <c r="E18" i="16"/>
  <c r="F18" i="16"/>
  <c r="G18" i="16"/>
  <c r="H18" i="16"/>
  <c r="I18" i="16"/>
  <c r="J18" i="16"/>
  <c r="K18" i="16"/>
  <c r="L18" i="16"/>
  <c r="D19" i="16"/>
  <c r="E19" i="16"/>
  <c r="F19" i="16"/>
  <c r="G19" i="16"/>
  <c r="H19" i="16"/>
  <c r="I19" i="16"/>
  <c r="J19" i="16"/>
  <c r="K19" i="16"/>
  <c r="L19" i="16"/>
  <c r="D20" i="16"/>
  <c r="E20" i="16"/>
  <c r="F20" i="16"/>
  <c r="G20" i="16"/>
  <c r="H20" i="16"/>
  <c r="I20" i="16"/>
  <c r="J20" i="16"/>
  <c r="K20" i="16"/>
  <c r="L20" i="16"/>
  <c r="D21" i="16"/>
  <c r="E21" i="16"/>
  <c r="F21" i="16"/>
  <c r="G21" i="16"/>
  <c r="H21" i="16"/>
  <c r="I21" i="16"/>
  <c r="J21" i="16"/>
  <c r="K21" i="16"/>
  <c r="L21" i="16"/>
  <c r="D22" i="16"/>
  <c r="E22" i="16"/>
  <c r="F22" i="16"/>
  <c r="G22" i="16"/>
  <c r="H22" i="16"/>
  <c r="I22" i="16"/>
  <c r="J22" i="16"/>
  <c r="K22" i="16"/>
  <c r="L22" i="16"/>
  <c r="D23" i="16"/>
  <c r="E23" i="16"/>
  <c r="F23" i="16"/>
  <c r="G23" i="16"/>
  <c r="H23" i="16"/>
  <c r="I23" i="16"/>
  <c r="J23" i="16"/>
  <c r="K23" i="16"/>
  <c r="L23" i="16"/>
  <c r="D24" i="16"/>
  <c r="E24" i="16"/>
  <c r="F24" i="16"/>
  <c r="G24" i="16"/>
  <c r="H24" i="16"/>
  <c r="I24" i="16"/>
  <c r="J24" i="16"/>
  <c r="K24" i="16"/>
  <c r="L24" i="16"/>
  <c r="D25" i="16"/>
  <c r="E25" i="16"/>
  <c r="F25" i="16"/>
  <c r="G25" i="16"/>
  <c r="H25" i="16"/>
  <c r="I25" i="16"/>
  <c r="J25" i="16"/>
  <c r="K25" i="16"/>
  <c r="L25" i="16"/>
  <c r="D26" i="16"/>
  <c r="E26" i="16"/>
  <c r="F26" i="16"/>
  <c r="G26" i="16"/>
  <c r="H26" i="16"/>
  <c r="I26" i="16"/>
  <c r="J26" i="16"/>
  <c r="K26" i="16"/>
  <c r="L26" i="16"/>
  <c r="D27" i="16"/>
  <c r="E27" i="16"/>
  <c r="F27" i="16"/>
  <c r="G27" i="16"/>
  <c r="H27" i="16"/>
  <c r="I27" i="16"/>
  <c r="J27" i="16"/>
  <c r="K27" i="16"/>
  <c r="L27" i="16"/>
  <c r="D28" i="16"/>
  <c r="E28" i="16"/>
  <c r="F28" i="16"/>
  <c r="G28" i="16"/>
  <c r="H28" i="16"/>
  <c r="I28" i="16"/>
  <c r="J28" i="16"/>
  <c r="K28" i="16"/>
  <c r="L28" i="16"/>
  <c r="D29" i="16"/>
  <c r="D32" i="16" s="1"/>
  <c r="E29" i="16"/>
  <c r="E32" i="16" s="1"/>
  <c r="F29" i="16"/>
  <c r="G29" i="16"/>
  <c r="G32" i="16" s="1"/>
  <c r="H29" i="16"/>
  <c r="I29" i="16"/>
  <c r="I32" i="16" s="1"/>
  <c r="J29" i="16"/>
  <c r="K29" i="16"/>
  <c r="K32" i="16" s="1"/>
  <c r="E9" i="16"/>
  <c r="F9" i="16"/>
  <c r="G9" i="16"/>
  <c r="H9" i="16"/>
  <c r="I9" i="16"/>
  <c r="J9" i="16"/>
  <c r="K9" i="16"/>
  <c r="L9" i="16"/>
  <c r="D9" i="16"/>
  <c r="E9" i="15"/>
  <c r="F9" i="15"/>
  <c r="G9" i="15"/>
  <c r="H9" i="15"/>
  <c r="I9" i="15"/>
  <c r="J9" i="15"/>
  <c r="K9" i="15"/>
  <c r="L9" i="15"/>
  <c r="E10" i="15"/>
  <c r="F10" i="15"/>
  <c r="G10" i="15"/>
  <c r="H10" i="15"/>
  <c r="I10" i="15"/>
  <c r="J10" i="15"/>
  <c r="K10" i="15"/>
  <c r="L10" i="15"/>
  <c r="E11" i="15"/>
  <c r="F11" i="15"/>
  <c r="G11" i="15"/>
  <c r="H11" i="15"/>
  <c r="I11" i="15"/>
  <c r="J11" i="15"/>
  <c r="K11" i="15"/>
  <c r="L11" i="15"/>
  <c r="E12" i="15"/>
  <c r="F12" i="15"/>
  <c r="G12" i="15"/>
  <c r="H12" i="15"/>
  <c r="I12" i="15"/>
  <c r="J12" i="15"/>
  <c r="K12" i="15"/>
  <c r="L12" i="15"/>
  <c r="E13" i="15"/>
  <c r="F13" i="15"/>
  <c r="G13" i="15"/>
  <c r="H13" i="15"/>
  <c r="I13" i="15"/>
  <c r="J13" i="15"/>
  <c r="K13" i="15"/>
  <c r="L13" i="15"/>
  <c r="E14" i="15"/>
  <c r="F14" i="15"/>
  <c r="G14" i="15"/>
  <c r="H14" i="15"/>
  <c r="I14" i="15"/>
  <c r="J14" i="15"/>
  <c r="K14" i="15"/>
  <c r="L14" i="15"/>
  <c r="E15" i="15"/>
  <c r="F15" i="15"/>
  <c r="G15" i="15"/>
  <c r="H15" i="15"/>
  <c r="I15" i="15"/>
  <c r="J15" i="15"/>
  <c r="K15" i="15"/>
  <c r="L15" i="15"/>
  <c r="E16" i="15"/>
  <c r="F16" i="15"/>
  <c r="G16" i="15"/>
  <c r="H16" i="15"/>
  <c r="I16" i="15"/>
  <c r="J16" i="15"/>
  <c r="K16" i="15"/>
  <c r="L16" i="15"/>
  <c r="E17" i="15"/>
  <c r="F17" i="15"/>
  <c r="G17" i="15"/>
  <c r="H17" i="15"/>
  <c r="I17" i="15"/>
  <c r="J17" i="15"/>
  <c r="K17" i="15"/>
  <c r="L17" i="15"/>
  <c r="E18" i="15"/>
  <c r="F18" i="15"/>
  <c r="G18" i="15"/>
  <c r="H18" i="15"/>
  <c r="I18" i="15"/>
  <c r="J18" i="15"/>
  <c r="K18" i="15"/>
  <c r="L18" i="15"/>
  <c r="E19" i="15"/>
  <c r="F19" i="15"/>
  <c r="G19" i="15"/>
  <c r="H19" i="15"/>
  <c r="I19" i="15"/>
  <c r="J19" i="15"/>
  <c r="K19" i="15"/>
  <c r="L19" i="15"/>
  <c r="E20" i="15"/>
  <c r="F20" i="15"/>
  <c r="G20" i="15"/>
  <c r="H20" i="15"/>
  <c r="I20" i="15"/>
  <c r="J20" i="15"/>
  <c r="K20" i="15"/>
  <c r="L20" i="15"/>
  <c r="E21" i="15"/>
  <c r="F21" i="15"/>
  <c r="G21" i="15"/>
  <c r="H21" i="15"/>
  <c r="I21" i="15"/>
  <c r="J21" i="15"/>
  <c r="K21" i="15"/>
  <c r="L21" i="15"/>
  <c r="E22" i="15"/>
  <c r="F22" i="15"/>
  <c r="G22" i="15"/>
  <c r="H22" i="15"/>
  <c r="I22" i="15"/>
  <c r="J22" i="15"/>
  <c r="K22" i="15"/>
  <c r="L22" i="15"/>
  <c r="E23" i="15"/>
  <c r="F23" i="15"/>
  <c r="G23" i="15"/>
  <c r="H23" i="15"/>
  <c r="I23" i="15"/>
  <c r="J23" i="15"/>
  <c r="K23" i="15"/>
  <c r="L23" i="15"/>
  <c r="E24" i="15"/>
  <c r="F24" i="15"/>
  <c r="G24" i="15"/>
  <c r="H24" i="15"/>
  <c r="I24" i="15"/>
  <c r="J24" i="15"/>
  <c r="K24" i="15"/>
  <c r="L24" i="15"/>
  <c r="E25" i="15"/>
  <c r="F25" i="15"/>
  <c r="G25" i="15"/>
  <c r="H25" i="15"/>
  <c r="I25" i="15"/>
  <c r="J25" i="15"/>
  <c r="K25" i="15"/>
  <c r="L25" i="15"/>
  <c r="E26" i="15"/>
  <c r="F26" i="15"/>
  <c r="G26" i="15"/>
  <c r="H26" i="15"/>
  <c r="I26" i="15"/>
  <c r="J26" i="15"/>
  <c r="K26" i="15"/>
  <c r="L26" i="15"/>
  <c r="E27" i="15"/>
  <c r="F27" i="15"/>
  <c r="G27" i="15"/>
  <c r="H27" i="15"/>
  <c r="I27" i="15"/>
  <c r="J27" i="15"/>
  <c r="K27" i="15"/>
  <c r="L27" i="15"/>
  <c r="E28" i="15"/>
  <c r="F28" i="15"/>
  <c r="G28" i="15"/>
  <c r="H28" i="15"/>
  <c r="I28" i="15"/>
  <c r="J28" i="15"/>
  <c r="K28" i="15"/>
  <c r="L28" i="15"/>
  <c r="E29" i="15"/>
  <c r="F29" i="15"/>
  <c r="G29" i="15"/>
  <c r="H29" i="15"/>
  <c r="I29" i="15"/>
  <c r="J29" i="15"/>
  <c r="K29" i="15"/>
  <c r="L2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9" i="15"/>
  <c r="D10" i="14"/>
  <c r="E10" i="14"/>
  <c r="F10" i="14"/>
  <c r="G10" i="14"/>
  <c r="H10" i="14"/>
  <c r="I10" i="14"/>
  <c r="J10" i="14"/>
  <c r="K10" i="14"/>
  <c r="L10" i="14"/>
  <c r="D11" i="14"/>
  <c r="E11" i="14"/>
  <c r="F11" i="14"/>
  <c r="G11" i="14"/>
  <c r="H11" i="14"/>
  <c r="I11" i="14"/>
  <c r="J11" i="14"/>
  <c r="K11" i="14"/>
  <c r="L11" i="14"/>
  <c r="D12" i="14"/>
  <c r="E12" i="14"/>
  <c r="F12" i="14"/>
  <c r="G12" i="14"/>
  <c r="H12" i="14"/>
  <c r="I12" i="14"/>
  <c r="J12" i="14"/>
  <c r="K12" i="14"/>
  <c r="L12" i="14"/>
  <c r="D13" i="14"/>
  <c r="E13" i="14"/>
  <c r="F13" i="14"/>
  <c r="G13" i="14"/>
  <c r="H13" i="14"/>
  <c r="I13" i="14"/>
  <c r="J13" i="14"/>
  <c r="K13" i="14"/>
  <c r="L13" i="14"/>
  <c r="D14" i="14"/>
  <c r="E14" i="14"/>
  <c r="F14" i="14"/>
  <c r="G14" i="14"/>
  <c r="H14" i="14"/>
  <c r="I14" i="14"/>
  <c r="J14" i="14"/>
  <c r="K14" i="14"/>
  <c r="L14" i="14"/>
  <c r="D15" i="14"/>
  <c r="E15" i="14"/>
  <c r="F15" i="14"/>
  <c r="G15" i="14"/>
  <c r="H15" i="14"/>
  <c r="I15" i="14"/>
  <c r="J15" i="14"/>
  <c r="K15" i="14"/>
  <c r="L15" i="14"/>
  <c r="D16" i="14"/>
  <c r="E16" i="14"/>
  <c r="F16" i="14"/>
  <c r="G16" i="14"/>
  <c r="H16" i="14"/>
  <c r="I16" i="14"/>
  <c r="J16" i="14"/>
  <c r="K16" i="14"/>
  <c r="L16" i="14"/>
  <c r="D17" i="14"/>
  <c r="E17" i="14"/>
  <c r="F17" i="14"/>
  <c r="G17" i="14"/>
  <c r="H17" i="14"/>
  <c r="I17" i="14"/>
  <c r="J17" i="14"/>
  <c r="K17" i="14"/>
  <c r="L17" i="14"/>
  <c r="D18" i="14"/>
  <c r="E18" i="14"/>
  <c r="F18" i="14"/>
  <c r="G18" i="14"/>
  <c r="H18" i="14"/>
  <c r="I18" i="14"/>
  <c r="J18" i="14"/>
  <c r="K18" i="14"/>
  <c r="L18" i="14"/>
  <c r="D19" i="14"/>
  <c r="E19" i="14"/>
  <c r="F19" i="14"/>
  <c r="G19" i="14"/>
  <c r="H19" i="14"/>
  <c r="I19" i="14"/>
  <c r="J19" i="14"/>
  <c r="K19" i="14"/>
  <c r="L19" i="14"/>
  <c r="D20" i="14"/>
  <c r="E20" i="14"/>
  <c r="F20" i="14"/>
  <c r="G20" i="14"/>
  <c r="H20" i="14"/>
  <c r="I20" i="14"/>
  <c r="J20" i="14"/>
  <c r="K20" i="14"/>
  <c r="L20" i="14"/>
  <c r="D21" i="14"/>
  <c r="E21" i="14"/>
  <c r="F21" i="14"/>
  <c r="G21" i="14"/>
  <c r="H21" i="14"/>
  <c r="I21" i="14"/>
  <c r="J21" i="14"/>
  <c r="K21" i="14"/>
  <c r="L21" i="14"/>
  <c r="D22" i="14"/>
  <c r="E22" i="14"/>
  <c r="F22" i="14"/>
  <c r="G22" i="14"/>
  <c r="H22" i="14"/>
  <c r="I22" i="14"/>
  <c r="J22" i="14"/>
  <c r="K22" i="14"/>
  <c r="L22" i="14"/>
  <c r="D23" i="14"/>
  <c r="E23" i="14"/>
  <c r="F23" i="14"/>
  <c r="G23" i="14"/>
  <c r="H23" i="14"/>
  <c r="I23" i="14"/>
  <c r="J23" i="14"/>
  <c r="K23" i="14"/>
  <c r="L23" i="14"/>
  <c r="D24" i="14"/>
  <c r="E24" i="14"/>
  <c r="F24" i="14"/>
  <c r="G24" i="14"/>
  <c r="H24" i="14"/>
  <c r="I24" i="14"/>
  <c r="J24" i="14"/>
  <c r="K24" i="14"/>
  <c r="L24" i="14"/>
  <c r="D25" i="14"/>
  <c r="E25" i="14"/>
  <c r="F25" i="14"/>
  <c r="G25" i="14"/>
  <c r="H25" i="14"/>
  <c r="I25" i="14"/>
  <c r="J25" i="14"/>
  <c r="K25" i="14"/>
  <c r="L25" i="14"/>
  <c r="D26" i="14"/>
  <c r="E26" i="14"/>
  <c r="F26" i="14"/>
  <c r="G26" i="14"/>
  <c r="H26" i="14"/>
  <c r="I26" i="14"/>
  <c r="J26" i="14"/>
  <c r="K26" i="14"/>
  <c r="L26" i="14"/>
  <c r="D27" i="14"/>
  <c r="E27" i="14"/>
  <c r="F27" i="14"/>
  <c r="G27" i="14"/>
  <c r="H27" i="14"/>
  <c r="I27" i="14"/>
  <c r="J27" i="14"/>
  <c r="K27" i="14"/>
  <c r="L27" i="14"/>
  <c r="D28" i="14"/>
  <c r="E28" i="14"/>
  <c r="F28" i="14"/>
  <c r="G28" i="14"/>
  <c r="H28" i="14"/>
  <c r="I28" i="14"/>
  <c r="J28" i="14"/>
  <c r="K28" i="14"/>
  <c r="L28" i="14"/>
  <c r="D29" i="14"/>
  <c r="E29" i="14"/>
  <c r="F29" i="14"/>
  <c r="G29" i="14"/>
  <c r="H29" i="14"/>
  <c r="I29" i="14"/>
  <c r="J29" i="14"/>
  <c r="K29" i="14"/>
  <c r="L29" i="14"/>
  <c r="E9" i="14"/>
  <c r="F9" i="14"/>
  <c r="G9" i="14"/>
  <c r="H9" i="14"/>
  <c r="I9" i="14"/>
  <c r="J9" i="14"/>
  <c r="K9" i="14"/>
  <c r="L9" i="14"/>
  <c r="D9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10" i="14"/>
  <c r="C9" i="14"/>
  <c r="J32" i="16" l="1"/>
  <c r="F32" i="16"/>
  <c r="H32" i="16"/>
  <c r="L29" i="16" l="1"/>
  <c r="L32" i="16" s="1"/>
  <c r="W25" i="16" l="1"/>
  <c r="W26" i="15"/>
  <c r="Q1" i="16"/>
  <c r="U1" i="16" s="1"/>
  <c r="Q1" i="15"/>
  <c r="U1" i="15" s="1"/>
  <c r="U1" i="14"/>
  <c r="A11" i="14" l="1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10" i="14"/>
  <c r="A2" i="14" l="1"/>
  <c r="L32" i="14"/>
  <c r="K32" i="14"/>
  <c r="J32" i="14"/>
  <c r="I32" i="14"/>
  <c r="H32" i="14"/>
  <c r="G32" i="14"/>
  <c r="F32" i="14"/>
  <c r="E32" i="14"/>
  <c r="D32" i="14"/>
  <c r="L31" i="14"/>
  <c r="K31" i="14"/>
  <c r="J31" i="14"/>
  <c r="I31" i="14"/>
  <c r="H31" i="14"/>
  <c r="G31" i="14"/>
  <c r="F31" i="14"/>
  <c r="E31" i="14"/>
  <c r="D31" i="14"/>
  <c r="L32" i="15"/>
  <c r="K32" i="15"/>
  <c r="J32" i="15"/>
  <c r="I32" i="15"/>
  <c r="H32" i="15"/>
  <c r="G32" i="15"/>
  <c r="F32" i="15"/>
  <c r="E32" i="15"/>
  <c r="D32" i="15"/>
  <c r="L31" i="15"/>
  <c r="K31" i="15"/>
  <c r="J31" i="15"/>
  <c r="I31" i="15"/>
  <c r="H31" i="15"/>
  <c r="G31" i="15"/>
  <c r="F31" i="15"/>
  <c r="E31" i="15"/>
  <c r="D31" i="15"/>
  <c r="C9" i="15"/>
  <c r="A9" i="14"/>
  <c r="L56" i="16" l="1"/>
  <c r="K56" i="16"/>
  <c r="J56" i="16"/>
  <c r="I56" i="16"/>
  <c r="H56" i="16"/>
  <c r="G56" i="16"/>
  <c r="F56" i="16"/>
  <c r="E56" i="16"/>
  <c r="D56" i="16"/>
  <c r="L56" i="15"/>
  <c r="K56" i="15"/>
  <c r="J56" i="15"/>
  <c r="I56" i="15"/>
  <c r="H56" i="15"/>
  <c r="G56" i="15"/>
  <c r="F56" i="15"/>
  <c r="E56" i="15"/>
  <c r="D56" i="15"/>
  <c r="L55" i="15"/>
  <c r="K55" i="15"/>
  <c r="J55" i="15"/>
  <c r="I55" i="15"/>
  <c r="H55" i="15"/>
  <c r="G55" i="15"/>
  <c r="F55" i="15"/>
  <c r="E55" i="15"/>
  <c r="D55" i="15"/>
  <c r="L54" i="15"/>
  <c r="K54" i="15"/>
  <c r="J54" i="15"/>
  <c r="I54" i="15"/>
  <c r="H54" i="15"/>
  <c r="G54" i="15"/>
  <c r="F54" i="15"/>
  <c r="E54" i="15"/>
  <c r="D54" i="15"/>
  <c r="L53" i="15"/>
  <c r="K53" i="15"/>
  <c r="J53" i="15"/>
  <c r="I53" i="15"/>
  <c r="H53" i="15"/>
  <c r="G53" i="15"/>
  <c r="F53" i="15"/>
  <c r="E53" i="15"/>
  <c r="D53" i="15"/>
  <c r="L52" i="15"/>
  <c r="K52" i="15"/>
  <c r="J52" i="15"/>
  <c r="I52" i="15"/>
  <c r="H52" i="15"/>
  <c r="G52" i="15"/>
  <c r="F52" i="15"/>
  <c r="E52" i="15"/>
  <c r="D52" i="15"/>
  <c r="L51" i="15"/>
  <c r="K51" i="15"/>
  <c r="J51" i="15"/>
  <c r="I51" i="15"/>
  <c r="H51" i="15"/>
  <c r="G51" i="15"/>
  <c r="F51" i="15"/>
  <c r="E51" i="15"/>
  <c r="D51" i="15"/>
  <c r="L50" i="15"/>
  <c r="K50" i="15"/>
  <c r="J50" i="15"/>
  <c r="I50" i="15"/>
  <c r="H50" i="15"/>
  <c r="G50" i="15"/>
  <c r="F50" i="15"/>
  <c r="E50" i="15"/>
  <c r="D50" i="15"/>
  <c r="L49" i="15"/>
  <c r="K49" i="15"/>
  <c r="J49" i="15"/>
  <c r="I49" i="15"/>
  <c r="H49" i="15"/>
  <c r="G49" i="15"/>
  <c r="F49" i="15"/>
  <c r="E49" i="15"/>
  <c r="D49" i="15"/>
  <c r="L48" i="15"/>
  <c r="K48" i="15"/>
  <c r="J48" i="15"/>
  <c r="I48" i="15"/>
  <c r="H48" i="15"/>
  <c r="G48" i="15"/>
  <c r="F48" i="15"/>
  <c r="E48" i="15"/>
  <c r="D48" i="15"/>
  <c r="L47" i="15"/>
  <c r="K47" i="15"/>
  <c r="J47" i="15"/>
  <c r="I47" i="15"/>
  <c r="H47" i="15"/>
  <c r="G47" i="15"/>
  <c r="F47" i="15"/>
  <c r="E47" i="15"/>
  <c r="D47" i="15"/>
  <c r="L46" i="15"/>
  <c r="K46" i="15"/>
  <c r="J46" i="15"/>
  <c r="I46" i="15"/>
  <c r="H46" i="15"/>
  <c r="G46" i="15"/>
  <c r="F46" i="15"/>
  <c r="E46" i="15"/>
  <c r="D46" i="15"/>
  <c r="L45" i="15"/>
  <c r="K45" i="15"/>
  <c r="J45" i="15"/>
  <c r="I45" i="15"/>
  <c r="H45" i="15"/>
  <c r="G45" i="15"/>
  <c r="F45" i="15"/>
  <c r="E45" i="15"/>
  <c r="D45" i="15"/>
  <c r="L44" i="15"/>
  <c r="K44" i="15"/>
  <c r="J44" i="15"/>
  <c r="I44" i="15"/>
  <c r="H44" i="15"/>
  <c r="G44" i="15"/>
  <c r="F44" i="15"/>
  <c r="E44" i="15"/>
  <c r="D44" i="15"/>
  <c r="L43" i="15"/>
  <c r="K43" i="15"/>
  <c r="J43" i="15"/>
  <c r="I43" i="15"/>
  <c r="H43" i="15"/>
  <c r="G43" i="15"/>
  <c r="F43" i="15"/>
  <c r="E43" i="15"/>
  <c r="D43" i="15"/>
  <c r="L42" i="15"/>
  <c r="K42" i="15"/>
  <c r="J42" i="15"/>
  <c r="I42" i="15"/>
  <c r="H42" i="15"/>
  <c r="G42" i="15"/>
  <c r="F42" i="15"/>
  <c r="E42" i="15"/>
  <c r="D42" i="15"/>
  <c r="L41" i="15"/>
  <c r="K41" i="15"/>
  <c r="J41" i="15"/>
  <c r="I41" i="15"/>
  <c r="H41" i="15"/>
  <c r="G41" i="15"/>
  <c r="F41" i="15"/>
  <c r="E41" i="15"/>
  <c r="D41" i="15"/>
  <c r="L40" i="15"/>
  <c r="K40" i="15"/>
  <c r="J40" i="15"/>
  <c r="I40" i="15"/>
  <c r="H40" i="15"/>
  <c r="G40" i="15"/>
  <c r="F40" i="15"/>
  <c r="E40" i="15"/>
  <c r="D40" i="15"/>
  <c r="L39" i="15"/>
  <c r="K39" i="15"/>
  <c r="J39" i="15"/>
  <c r="I39" i="15"/>
  <c r="H39" i="15"/>
  <c r="G39" i="15"/>
  <c r="F39" i="15"/>
  <c r="E39" i="15"/>
  <c r="D39" i="15"/>
  <c r="L38" i="15"/>
  <c r="K38" i="15"/>
  <c r="J38" i="15"/>
  <c r="I38" i="15"/>
  <c r="H38" i="15"/>
  <c r="G38" i="15"/>
  <c r="F38" i="15"/>
  <c r="E38" i="15"/>
  <c r="D38" i="15"/>
  <c r="L37" i="15"/>
  <c r="K37" i="15"/>
  <c r="J37" i="15"/>
  <c r="I37" i="15"/>
  <c r="H37" i="15"/>
  <c r="G37" i="15"/>
  <c r="F37" i="15"/>
  <c r="E37" i="15"/>
  <c r="D37" i="15"/>
  <c r="L36" i="15"/>
  <c r="K36" i="15"/>
  <c r="J36" i="15"/>
  <c r="I36" i="15"/>
  <c r="H36" i="15"/>
  <c r="G36" i="15"/>
  <c r="F36" i="15"/>
  <c r="E36" i="15"/>
  <c r="D36" i="15"/>
  <c r="E56" i="14"/>
  <c r="F56" i="14"/>
  <c r="G56" i="14"/>
  <c r="H56" i="14"/>
  <c r="I56" i="14"/>
  <c r="J56" i="14"/>
  <c r="K56" i="14"/>
  <c r="L56" i="14"/>
  <c r="D56" i="14"/>
  <c r="D37" i="14"/>
  <c r="E37" i="14"/>
  <c r="F37" i="14"/>
  <c r="G37" i="14"/>
  <c r="H37" i="14"/>
  <c r="I37" i="14"/>
  <c r="J37" i="14"/>
  <c r="K37" i="14"/>
  <c r="L37" i="14"/>
  <c r="D38" i="14"/>
  <c r="E38" i="14"/>
  <c r="F38" i="14"/>
  <c r="G38" i="14"/>
  <c r="H38" i="14"/>
  <c r="I38" i="14"/>
  <c r="J38" i="14"/>
  <c r="K38" i="14"/>
  <c r="L38" i="14"/>
  <c r="D39" i="14"/>
  <c r="E39" i="14"/>
  <c r="F39" i="14"/>
  <c r="G39" i="14"/>
  <c r="H39" i="14"/>
  <c r="I39" i="14"/>
  <c r="J39" i="14"/>
  <c r="K39" i="14"/>
  <c r="L39" i="14"/>
  <c r="D40" i="14"/>
  <c r="E40" i="14"/>
  <c r="F40" i="14"/>
  <c r="G40" i="14"/>
  <c r="H40" i="14"/>
  <c r="I40" i="14"/>
  <c r="J40" i="14"/>
  <c r="K40" i="14"/>
  <c r="L40" i="14"/>
  <c r="D41" i="14"/>
  <c r="E41" i="14"/>
  <c r="F41" i="14"/>
  <c r="G41" i="14"/>
  <c r="H41" i="14"/>
  <c r="I41" i="14"/>
  <c r="J41" i="14"/>
  <c r="K41" i="14"/>
  <c r="L41" i="14"/>
  <c r="D42" i="14"/>
  <c r="E42" i="14"/>
  <c r="F42" i="14"/>
  <c r="G42" i="14"/>
  <c r="H42" i="14"/>
  <c r="I42" i="14"/>
  <c r="J42" i="14"/>
  <c r="K42" i="14"/>
  <c r="L42" i="14"/>
  <c r="D43" i="14"/>
  <c r="E43" i="14"/>
  <c r="F43" i="14"/>
  <c r="G43" i="14"/>
  <c r="H43" i="14"/>
  <c r="I43" i="14"/>
  <c r="J43" i="14"/>
  <c r="K43" i="14"/>
  <c r="L43" i="14"/>
  <c r="D44" i="14"/>
  <c r="E44" i="14"/>
  <c r="F44" i="14"/>
  <c r="G44" i="14"/>
  <c r="H44" i="14"/>
  <c r="I44" i="14"/>
  <c r="J44" i="14"/>
  <c r="K44" i="14"/>
  <c r="L44" i="14"/>
  <c r="D45" i="14"/>
  <c r="E45" i="14"/>
  <c r="F45" i="14"/>
  <c r="G45" i="14"/>
  <c r="H45" i="14"/>
  <c r="I45" i="14"/>
  <c r="J45" i="14"/>
  <c r="K45" i="14"/>
  <c r="L45" i="14"/>
  <c r="D46" i="14"/>
  <c r="E46" i="14"/>
  <c r="F46" i="14"/>
  <c r="G46" i="14"/>
  <c r="H46" i="14"/>
  <c r="I46" i="14"/>
  <c r="J46" i="14"/>
  <c r="K46" i="14"/>
  <c r="L46" i="14"/>
  <c r="D47" i="14"/>
  <c r="E47" i="14"/>
  <c r="F47" i="14"/>
  <c r="G47" i="14"/>
  <c r="H47" i="14"/>
  <c r="I47" i="14"/>
  <c r="J47" i="14"/>
  <c r="K47" i="14"/>
  <c r="L47" i="14"/>
  <c r="D48" i="14"/>
  <c r="E48" i="14"/>
  <c r="F48" i="14"/>
  <c r="G48" i="14"/>
  <c r="H48" i="14"/>
  <c r="I48" i="14"/>
  <c r="J48" i="14"/>
  <c r="K48" i="14"/>
  <c r="L48" i="14"/>
  <c r="D49" i="14"/>
  <c r="E49" i="14"/>
  <c r="F49" i="14"/>
  <c r="G49" i="14"/>
  <c r="H49" i="14"/>
  <c r="I49" i="14"/>
  <c r="J49" i="14"/>
  <c r="K49" i="14"/>
  <c r="L49" i="14"/>
  <c r="D50" i="14"/>
  <c r="E50" i="14"/>
  <c r="F50" i="14"/>
  <c r="G50" i="14"/>
  <c r="H50" i="14"/>
  <c r="I50" i="14"/>
  <c r="J50" i="14"/>
  <c r="K50" i="14"/>
  <c r="L50" i="14"/>
  <c r="D51" i="14"/>
  <c r="E51" i="14"/>
  <c r="F51" i="14"/>
  <c r="G51" i="14"/>
  <c r="H51" i="14"/>
  <c r="I51" i="14"/>
  <c r="J51" i="14"/>
  <c r="K51" i="14"/>
  <c r="L51" i="14"/>
  <c r="D52" i="14"/>
  <c r="E52" i="14"/>
  <c r="F52" i="14"/>
  <c r="G52" i="14"/>
  <c r="H52" i="14"/>
  <c r="I52" i="14"/>
  <c r="J52" i="14"/>
  <c r="K52" i="14"/>
  <c r="L52" i="14"/>
  <c r="D53" i="14"/>
  <c r="E53" i="14"/>
  <c r="F53" i="14"/>
  <c r="G53" i="14"/>
  <c r="H53" i="14"/>
  <c r="I53" i="14"/>
  <c r="J53" i="14"/>
  <c r="K53" i="14"/>
  <c r="L53" i="14"/>
  <c r="D54" i="14"/>
  <c r="E54" i="14"/>
  <c r="F54" i="14"/>
  <c r="G54" i="14"/>
  <c r="H54" i="14"/>
  <c r="I54" i="14"/>
  <c r="J54" i="14"/>
  <c r="K54" i="14"/>
  <c r="L54" i="14"/>
  <c r="D55" i="14"/>
  <c r="E55" i="14"/>
  <c r="F55" i="14"/>
  <c r="G55" i="14"/>
  <c r="H55" i="14"/>
  <c r="I55" i="14"/>
  <c r="J55" i="14"/>
  <c r="K55" i="14"/>
  <c r="L55" i="14"/>
  <c r="E36" i="14"/>
  <c r="F36" i="14"/>
  <c r="G36" i="14"/>
  <c r="H36" i="14"/>
  <c r="I36" i="14"/>
  <c r="J36" i="14"/>
  <c r="K36" i="14"/>
  <c r="L36" i="14"/>
  <c r="D36" i="14"/>
  <c r="A47" i="14"/>
  <c r="A39" i="14"/>
  <c r="A40" i="14"/>
  <c r="Q8" i="16"/>
  <c r="B55" i="14"/>
  <c r="R27" i="14" s="1"/>
  <c r="B55" i="15"/>
  <c r="R27" i="15" s="1"/>
  <c r="B55" i="16"/>
  <c r="R27" i="16" s="1"/>
  <c r="B37" i="14"/>
  <c r="R9" i="14" s="1"/>
  <c r="B38" i="14"/>
  <c r="R10" i="14" s="1"/>
  <c r="B39" i="14"/>
  <c r="R11" i="14" s="1"/>
  <c r="B40" i="14"/>
  <c r="R12" i="14" s="1"/>
  <c r="B41" i="14"/>
  <c r="R13" i="14" s="1"/>
  <c r="B42" i="14"/>
  <c r="R14" i="14" s="1"/>
  <c r="B43" i="14"/>
  <c r="R15" i="14"/>
  <c r="B44" i="14"/>
  <c r="R16" i="14" s="1"/>
  <c r="B45" i="14"/>
  <c r="R17" i="14" s="1"/>
  <c r="B46" i="14"/>
  <c r="R18" i="14" s="1"/>
  <c r="B47" i="14"/>
  <c r="B48" i="14"/>
  <c r="R20" i="14" s="1"/>
  <c r="B49" i="14"/>
  <c r="R21" i="14" s="1"/>
  <c r="B50" i="14"/>
  <c r="R22" i="14" s="1"/>
  <c r="B51" i="14"/>
  <c r="R23" i="14" s="1"/>
  <c r="B52" i="14"/>
  <c r="B53" i="14"/>
  <c r="R25" i="14" s="1"/>
  <c r="B54" i="14"/>
  <c r="R26" i="14" s="1"/>
  <c r="B37" i="15"/>
  <c r="R9" i="15" s="1"/>
  <c r="B38" i="15"/>
  <c r="R10" i="15" s="1"/>
  <c r="B39" i="15"/>
  <c r="R11" i="15" s="1"/>
  <c r="B40" i="15"/>
  <c r="R12" i="15"/>
  <c r="B41" i="15"/>
  <c r="R13" i="15" s="1"/>
  <c r="B42" i="15"/>
  <c r="R14" i="15" s="1"/>
  <c r="B43" i="15"/>
  <c r="R15" i="15" s="1"/>
  <c r="B44" i="15"/>
  <c r="R16" i="15" s="1"/>
  <c r="B45" i="15"/>
  <c r="R17" i="15" s="1"/>
  <c r="B46" i="15"/>
  <c r="R18" i="15"/>
  <c r="B47" i="15"/>
  <c r="R19" i="15" s="1"/>
  <c r="B48" i="15"/>
  <c r="R20" i="15" s="1"/>
  <c r="B49" i="15"/>
  <c r="R21" i="15" s="1"/>
  <c r="B50" i="15"/>
  <c r="R22" i="15" s="1"/>
  <c r="B51" i="15"/>
  <c r="R23" i="15" s="1"/>
  <c r="B52" i="15"/>
  <c r="R24" i="15" s="1"/>
  <c r="B53" i="15"/>
  <c r="R25" i="15" s="1"/>
  <c r="B54" i="15"/>
  <c r="R26" i="15" s="1"/>
  <c r="B37" i="16"/>
  <c r="R9" i="16" s="1"/>
  <c r="B38" i="16"/>
  <c r="R10" i="16" s="1"/>
  <c r="B39" i="16"/>
  <c r="R11" i="16" s="1"/>
  <c r="B40" i="16"/>
  <c r="R12" i="16" s="1"/>
  <c r="B41" i="16"/>
  <c r="R13" i="16" s="1"/>
  <c r="B42" i="16"/>
  <c r="R14" i="16" s="1"/>
  <c r="B43" i="16"/>
  <c r="R15" i="16" s="1"/>
  <c r="B44" i="16"/>
  <c r="R16" i="16" s="1"/>
  <c r="B45" i="16"/>
  <c r="R17" i="16" s="1"/>
  <c r="B46" i="16"/>
  <c r="R18" i="16" s="1"/>
  <c r="B47" i="16"/>
  <c r="R19" i="16" s="1"/>
  <c r="B48" i="16"/>
  <c r="R20" i="16" s="1"/>
  <c r="B49" i="16"/>
  <c r="R21" i="16" s="1"/>
  <c r="B50" i="16"/>
  <c r="R22" i="16" s="1"/>
  <c r="B51" i="16"/>
  <c r="R23" i="16" s="1"/>
  <c r="B52" i="16"/>
  <c r="R24" i="16" s="1"/>
  <c r="B53" i="16"/>
  <c r="R25" i="16" s="1"/>
  <c r="B54" i="16"/>
  <c r="R26" i="16" s="1"/>
  <c r="B36" i="14"/>
  <c r="R8" i="14" s="1"/>
  <c r="B36" i="15"/>
  <c r="R8" i="15"/>
  <c r="B36" i="16"/>
  <c r="R8" i="16" s="1"/>
  <c r="R19" i="14"/>
  <c r="Q8" i="14"/>
  <c r="A49" i="14"/>
  <c r="A1" i="15"/>
  <c r="A1" i="16"/>
  <c r="A2" i="15"/>
  <c r="A41" i="14"/>
  <c r="A45" i="14"/>
  <c r="R24" i="14"/>
  <c r="A46" i="14"/>
  <c r="A44" i="14"/>
  <c r="A2" i="16"/>
  <c r="C36" i="15"/>
  <c r="C37" i="14"/>
  <c r="A50" i="14"/>
  <c r="A37" i="14"/>
  <c r="A38" i="14"/>
  <c r="A43" i="14"/>
  <c r="A48" i="14"/>
  <c r="A21" i="15" s="1"/>
  <c r="A48" i="15" s="1"/>
  <c r="A42" i="14"/>
  <c r="C38" i="14"/>
  <c r="C39" i="14"/>
  <c r="C12" i="15" s="1"/>
  <c r="C39" i="15" s="1"/>
  <c r="C12" i="16" s="1"/>
  <c r="C39" i="16" s="1"/>
  <c r="Q11" i="16" s="1"/>
  <c r="C40" i="14"/>
  <c r="C41" i="14"/>
  <c r="C42" i="14"/>
  <c r="C15" i="15" s="1"/>
  <c r="C42" i="15" s="1"/>
  <c r="C43" i="14"/>
  <c r="C16" i="15" s="1"/>
  <c r="C43" i="15" s="1"/>
  <c r="C16" i="16" s="1"/>
  <c r="C43" i="16" s="1"/>
  <c r="Q15" i="16" s="1"/>
  <c r="C44" i="14"/>
  <c r="C17" i="15" s="1"/>
  <c r="C44" i="15" s="1"/>
  <c r="C45" i="14"/>
  <c r="C18" i="15" s="1"/>
  <c r="C45" i="15" s="1"/>
  <c r="C18" i="16" s="1"/>
  <c r="C45" i="16" s="1"/>
  <c r="Q17" i="16" s="1"/>
  <c r="C46" i="14"/>
  <c r="C47" i="14"/>
  <c r="C48" i="14"/>
  <c r="C49" i="14"/>
  <c r="C50" i="14"/>
  <c r="C51" i="14"/>
  <c r="C24" i="15" s="1"/>
  <c r="C51" i="15" s="1"/>
  <c r="A51" i="14"/>
  <c r="A52" i="14"/>
  <c r="C52" i="14"/>
  <c r="A53" i="14"/>
  <c r="A36" i="14"/>
  <c r="L57" i="15" l="1"/>
  <c r="Q14" i="14"/>
  <c r="I57" i="14"/>
  <c r="Q17" i="15"/>
  <c r="Q8" i="15"/>
  <c r="C9" i="16"/>
  <c r="S20" i="14"/>
  <c r="Q23" i="14"/>
  <c r="Q17" i="14"/>
  <c r="C17" i="16"/>
  <c r="C44" i="16" s="1"/>
  <c r="Q16" i="16" s="1"/>
  <c r="Q16" i="15"/>
  <c r="C15" i="16"/>
  <c r="C42" i="16" s="1"/>
  <c r="Q14" i="16" s="1"/>
  <c r="Q14" i="15"/>
  <c r="Q12" i="14"/>
  <c r="C13" i="15"/>
  <c r="C40" i="15" s="1"/>
  <c r="Q20" i="14"/>
  <c r="C21" i="15"/>
  <c r="C48" i="15" s="1"/>
  <c r="Q18" i="14"/>
  <c r="C19" i="15"/>
  <c r="C46" i="15" s="1"/>
  <c r="Q13" i="14"/>
  <c r="C14" i="15"/>
  <c r="C41" i="15" s="1"/>
  <c r="Q10" i="14"/>
  <c r="C11" i="15"/>
  <c r="C38" i="15" s="1"/>
  <c r="S11" i="14"/>
  <c r="A12" i="15"/>
  <c r="A39" i="15" s="1"/>
  <c r="S8" i="14"/>
  <c r="A9" i="15"/>
  <c r="A36" i="15" s="1"/>
  <c r="Q21" i="14"/>
  <c r="C22" i="15"/>
  <c r="C49" i="15" s="1"/>
  <c r="Q15" i="15"/>
  <c r="Q11" i="15"/>
  <c r="S22" i="14"/>
  <c r="A23" i="15"/>
  <c r="A50" i="15" s="1"/>
  <c r="Q9" i="14"/>
  <c r="C10" i="15"/>
  <c r="C37" i="15" s="1"/>
  <c r="S16" i="14"/>
  <c r="A17" i="15"/>
  <c r="A44" i="15" s="1"/>
  <c r="S13" i="14"/>
  <c r="A14" i="15"/>
  <c r="A41" i="15" s="1"/>
  <c r="S19" i="14"/>
  <c r="A20" i="15"/>
  <c r="A47" i="15" s="1"/>
  <c r="S25" i="14"/>
  <c r="A26" i="15"/>
  <c r="A53" i="15" s="1"/>
  <c r="Q23" i="15"/>
  <c r="C24" i="16"/>
  <c r="C51" i="16" s="1"/>
  <c r="Q23" i="16" s="1"/>
  <c r="S15" i="14"/>
  <c r="A16" i="15"/>
  <c r="A43" i="15" s="1"/>
  <c r="S9" i="14"/>
  <c r="A10" i="15"/>
  <c r="A37" i="15" s="1"/>
  <c r="S21" i="14"/>
  <c r="A22" i="15"/>
  <c r="A49" i="15" s="1"/>
  <c r="Q24" i="14"/>
  <c r="C25" i="15"/>
  <c r="C52" i="15" s="1"/>
  <c r="S24" i="14"/>
  <c r="A25" i="15"/>
  <c r="A52" i="15" s="1"/>
  <c r="S23" i="14"/>
  <c r="A24" i="15"/>
  <c r="A51" i="15" s="1"/>
  <c r="Q22" i="14"/>
  <c r="C23" i="15"/>
  <c r="C50" i="15" s="1"/>
  <c r="Q19" i="14"/>
  <c r="C20" i="15"/>
  <c r="C47" i="15" s="1"/>
  <c r="Q16" i="14"/>
  <c r="Q15" i="14"/>
  <c r="Q11" i="14"/>
  <c r="S14" i="14"/>
  <c r="A15" i="15"/>
  <c r="A42" i="15" s="1"/>
  <c r="S20" i="15"/>
  <c r="A21" i="16"/>
  <c r="A48" i="16" s="1"/>
  <c r="S20" i="16" s="1"/>
  <c r="S10" i="14"/>
  <c r="A11" i="15"/>
  <c r="A38" i="15" s="1"/>
  <c r="S18" i="14"/>
  <c r="A19" i="15"/>
  <c r="A46" i="15" s="1"/>
  <c r="S17" i="14"/>
  <c r="A18" i="15"/>
  <c r="A45" i="15" s="1"/>
  <c r="S12" i="14"/>
  <c r="A13" i="15"/>
  <c r="A40" i="15" s="1"/>
  <c r="G57" i="15"/>
  <c r="K57" i="14"/>
  <c r="J57" i="14"/>
  <c r="F57" i="14"/>
  <c r="H57" i="14"/>
  <c r="G57" i="14"/>
  <c r="L57" i="14"/>
  <c r="E57" i="15"/>
  <c r="H57" i="15"/>
  <c r="D57" i="15"/>
  <c r="J57" i="15"/>
  <c r="I57" i="15"/>
  <c r="K57" i="15"/>
  <c r="F57" i="15"/>
  <c r="G44" i="16"/>
  <c r="E57" i="14"/>
  <c r="G46" i="16"/>
  <c r="D57" i="14"/>
  <c r="G40" i="16"/>
  <c r="G42" i="16"/>
  <c r="G54" i="16"/>
  <c r="G55" i="16"/>
  <c r="D49" i="16"/>
  <c r="D44" i="16"/>
  <c r="G47" i="16"/>
  <c r="A11" i="16" l="1"/>
  <c r="A38" i="16" s="1"/>
  <c r="S10" i="16" s="1"/>
  <c r="S10" i="15"/>
  <c r="Q19" i="15"/>
  <c r="C20" i="16"/>
  <c r="C47" i="16" s="1"/>
  <c r="Q19" i="16" s="1"/>
  <c r="A24" i="16"/>
  <c r="A51" i="16" s="1"/>
  <c r="S23" i="16" s="1"/>
  <c r="S23" i="15"/>
  <c r="S9" i="15"/>
  <c r="A10" i="16"/>
  <c r="A37" i="16" s="1"/>
  <c r="S9" i="16" s="1"/>
  <c r="A20" i="16"/>
  <c r="A47" i="16" s="1"/>
  <c r="S19" i="16" s="1"/>
  <c r="S19" i="15"/>
  <c r="S22" i="15"/>
  <c r="A23" i="16"/>
  <c r="A50" i="16" s="1"/>
  <c r="S22" i="16" s="1"/>
  <c r="S8" i="15"/>
  <c r="A9" i="16"/>
  <c r="A36" i="16" s="1"/>
  <c r="S8" i="16" s="1"/>
  <c r="C14" i="16"/>
  <c r="C41" i="16" s="1"/>
  <c r="Q13" i="16" s="1"/>
  <c r="Q13" i="15"/>
  <c r="Q20" i="15"/>
  <c r="C21" i="16"/>
  <c r="C48" i="16" s="1"/>
  <c r="Q20" i="16" s="1"/>
  <c r="A13" i="16"/>
  <c r="A40" i="16" s="1"/>
  <c r="S12" i="16" s="1"/>
  <c r="S12" i="15"/>
  <c r="S18" i="15"/>
  <c r="A19" i="16"/>
  <c r="A46" i="16" s="1"/>
  <c r="S18" i="16" s="1"/>
  <c r="Q22" i="15"/>
  <c r="C23" i="16"/>
  <c r="C50" i="16" s="1"/>
  <c r="Q22" i="16" s="1"/>
  <c r="A25" i="16"/>
  <c r="A52" i="16" s="1"/>
  <c r="S24" i="16" s="1"/>
  <c r="S24" i="15"/>
  <c r="S21" i="15"/>
  <c r="A22" i="16"/>
  <c r="A49" i="16" s="1"/>
  <c r="S21" i="16" s="1"/>
  <c r="A16" i="16"/>
  <c r="A43" i="16" s="1"/>
  <c r="S15" i="16" s="1"/>
  <c r="S15" i="15"/>
  <c r="S25" i="15"/>
  <c r="A26" i="16"/>
  <c r="A53" i="16" s="1"/>
  <c r="S25" i="16" s="1"/>
  <c r="S13" i="15"/>
  <c r="A14" i="16"/>
  <c r="A41" i="16" s="1"/>
  <c r="S13" i="16" s="1"/>
  <c r="Q9" i="15"/>
  <c r="C10" i="16"/>
  <c r="C37" i="16" s="1"/>
  <c r="Q9" i="16" s="1"/>
  <c r="A12" i="16"/>
  <c r="A39" i="16" s="1"/>
  <c r="S11" i="16" s="1"/>
  <c r="S11" i="15"/>
  <c r="Q10" i="15"/>
  <c r="C11" i="16"/>
  <c r="C38" i="16" s="1"/>
  <c r="Q10" i="16" s="1"/>
  <c r="C19" i="16"/>
  <c r="C46" i="16" s="1"/>
  <c r="Q18" i="16" s="1"/>
  <c r="Q18" i="15"/>
  <c r="Q12" i="15"/>
  <c r="C13" i="16"/>
  <c r="C40" i="16" s="1"/>
  <c r="Q12" i="16" s="1"/>
  <c r="S17" i="15"/>
  <c r="A18" i="16"/>
  <c r="A45" i="16" s="1"/>
  <c r="S17" i="16" s="1"/>
  <c r="A15" i="16"/>
  <c r="A42" i="16" s="1"/>
  <c r="S14" i="16" s="1"/>
  <c r="S14" i="15"/>
  <c r="Q24" i="15"/>
  <c r="C25" i="16"/>
  <c r="C52" i="16" s="1"/>
  <c r="Q24" i="16" s="1"/>
  <c r="S16" i="15"/>
  <c r="A17" i="16"/>
  <c r="A44" i="16" s="1"/>
  <c r="S16" i="16" s="1"/>
  <c r="Q21" i="15"/>
  <c r="C22" i="16"/>
  <c r="C49" i="16" s="1"/>
  <c r="Q21" i="16" s="1"/>
  <c r="G37" i="16"/>
  <c r="G52" i="16"/>
  <c r="G41" i="16"/>
  <c r="G36" i="16"/>
  <c r="G43" i="16"/>
  <c r="G48" i="16"/>
  <c r="G38" i="16"/>
  <c r="G39" i="16"/>
  <c r="G45" i="16"/>
  <c r="G53" i="16"/>
  <c r="G51" i="16"/>
  <c r="G49" i="16"/>
  <c r="G50" i="16"/>
  <c r="D54" i="16"/>
  <c r="D43" i="16"/>
  <c r="H55" i="16"/>
  <c r="H47" i="16"/>
  <c r="H52" i="16"/>
  <c r="H36" i="16"/>
  <c r="H39" i="16"/>
  <c r="H42" i="16"/>
  <c r="H53" i="16"/>
  <c r="H40" i="16"/>
  <c r="H54" i="16"/>
  <c r="H51" i="16"/>
  <c r="H50" i="16"/>
  <c r="H45" i="16"/>
  <c r="H49" i="16"/>
  <c r="H44" i="16"/>
  <c r="E50" i="16"/>
  <c r="K46" i="16"/>
  <c r="E48" i="16"/>
  <c r="E44" i="16"/>
  <c r="E51" i="16"/>
  <c r="E47" i="16"/>
  <c r="E45" i="16"/>
  <c r="E46" i="16"/>
  <c r="E43" i="16"/>
  <c r="E53" i="16"/>
  <c r="E55" i="16"/>
  <c r="E42" i="16"/>
  <c r="E41" i="16"/>
  <c r="E37" i="16"/>
  <c r="E49" i="16"/>
  <c r="E38" i="16"/>
  <c r="E36" i="16"/>
  <c r="I37" i="16"/>
  <c r="H41" i="16"/>
  <c r="E52" i="16"/>
  <c r="I45" i="16"/>
  <c r="H48" i="16"/>
  <c r="I41" i="16"/>
  <c r="E39" i="16"/>
  <c r="D47" i="16"/>
  <c r="J49" i="16"/>
  <c r="D51" i="16"/>
  <c r="D52" i="16"/>
  <c r="D38" i="16"/>
  <c r="D48" i="16"/>
  <c r="D46" i="16"/>
  <c r="D37" i="16"/>
  <c r="D45" i="16"/>
  <c r="D36" i="16"/>
  <c r="D53" i="16"/>
  <c r="D50" i="16"/>
  <c r="D39" i="16"/>
  <c r="D42" i="16"/>
  <c r="D41" i="16"/>
  <c r="F39" i="16"/>
  <c r="D55" i="16"/>
  <c r="D40" i="16"/>
  <c r="J54" i="16"/>
  <c r="H37" i="16"/>
  <c r="H38" i="16"/>
  <c r="H46" i="16"/>
  <c r="H43" i="16"/>
  <c r="E40" i="16"/>
  <c r="E54" i="16"/>
  <c r="G57" i="16" l="1"/>
  <c r="I38" i="16"/>
  <c r="F54" i="16"/>
  <c r="F36" i="16"/>
  <c r="D57" i="16"/>
  <c r="L54" i="16"/>
  <c r="J46" i="16"/>
  <c r="J51" i="16"/>
  <c r="J55" i="16"/>
  <c r="J47" i="16"/>
  <c r="J41" i="16"/>
  <c r="J38" i="16"/>
  <c r="J42" i="16"/>
  <c r="J50" i="16"/>
  <c r="J48" i="16"/>
  <c r="J52" i="16"/>
  <c r="J43" i="16"/>
  <c r="J53" i="16"/>
  <c r="J39" i="16"/>
  <c r="J44" i="16"/>
  <c r="L38" i="16"/>
  <c r="J45" i="16"/>
  <c r="H57" i="16"/>
  <c r="J36" i="16"/>
  <c r="K43" i="16"/>
  <c r="F55" i="16"/>
  <c r="F51" i="16"/>
  <c r="F45" i="16"/>
  <c r="F50" i="16"/>
  <c r="F43" i="16"/>
  <c r="F38" i="16"/>
  <c r="F53" i="16"/>
  <c r="F46" i="16"/>
  <c r="F42" i="16"/>
  <c r="F49" i="16"/>
  <c r="F41" i="16"/>
  <c r="F48" i="16"/>
  <c r="F37" i="16"/>
  <c r="J37" i="16"/>
  <c r="F52" i="16"/>
  <c r="K38" i="16"/>
  <c r="I55" i="16"/>
  <c r="I47" i="16"/>
  <c r="I51" i="16"/>
  <c r="I44" i="16"/>
  <c r="I40" i="16"/>
  <c r="I43" i="16"/>
  <c r="I49" i="16"/>
  <c r="I53" i="16"/>
  <c r="I36" i="16"/>
  <c r="I52" i="16"/>
  <c r="I39" i="16"/>
  <c r="I50" i="16"/>
  <c r="I48" i="16"/>
  <c r="I54" i="16"/>
  <c r="K47" i="16"/>
  <c r="F40" i="16"/>
  <c r="F47" i="16"/>
  <c r="K41" i="16"/>
  <c r="J40" i="16"/>
  <c r="K36" i="16"/>
  <c r="F44" i="16"/>
  <c r="I46" i="16"/>
  <c r="K40" i="16"/>
  <c r="I42" i="16"/>
  <c r="L41" i="16"/>
  <c r="E57" i="16"/>
  <c r="K53" i="16"/>
  <c r="K45" i="16"/>
  <c r="K44" i="16"/>
  <c r="K54" i="16"/>
  <c r="K51" i="16"/>
  <c r="K42" i="16"/>
  <c r="K48" i="16"/>
  <c r="K55" i="16"/>
  <c r="K50" i="16"/>
  <c r="K39" i="16"/>
  <c r="K52" i="16"/>
  <c r="K49" i="16"/>
  <c r="K37" i="16"/>
  <c r="L45" i="16"/>
  <c r="L40" i="16" l="1"/>
  <c r="L37" i="16"/>
  <c r="L49" i="16"/>
  <c r="L47" i="16"/>
  <c r="L46" i="16"/>
  <c r="F57" i="16"/>
  <c r="K57" i="16"/>
  <c r="J57" i="16"/>
  <c r="I57" i="16"/>
  <c r="L50" i="16"/>
  <c r="L52" i="16"/>
  <c r="L55" i="16"/>
  <c r="L42" i="16"/>
  <c r="L48" i="16"/>
  <c r="L51" i="16"/>
  <c r="L43" i="16"/>
  <c r="L44" i="16"/>
  <c r="L53" i="16"/>
  <c r="L39" i="16"/>
  <c r="L36" i="16"/>
  <c r="L57" i="16" l="1"/>
  <c r="C28" i="14" l="1"/>
  <c r="C55" i="14" s="1"/>
  <c r="C26" i="14"/>
  <c r="C27" i="14"/>
  <c r="A27" i="14" l="1"/>
  <c r="A54" i="14" s="1"/>
  <c r="C53" i="14"/>
  <c r="A28" i="14"/>
  <c r="A55" i="14" s="1"/>
  <c r="C54" i="14"/>
  <c r="Q27" i="14"/>
  <c r="C28" i="15"/>
  <c r="C55" i="15" s="1"/>
  <c r="S27" i="14" l="1"/>
  <c r="A28" i="15"/>
  <c r="A55" i="15" s="1"/>
  <c r="C28" i="16"/>
  <c r="C55" i="16" s="1"/>
  <c r="Q27" i="16" s="1"/>
  <c r="Q27" i="15"/>
  <c r="Q25" i="14"/>
  <c r="C26" i="15"/>
  <c r="C53" i="15" s="1"/>
  <c r="A27" i="15"/>
  <c r="A54" i="15" s="1"/>
  <c r="S26" i="14"/>
  <c r="C27" i="15"/>
  <c r="C54" i="15" s="1"/>
  <c r="Q26" i="14"/>
  <c r="S26" i="15" l="1"/>
  <c r="A27" i="16"/>
  <c r="A54" i="16" s="1"/>
  <c r="S26" i="16" s="1"/>
  <c r="Q25" i="15"/>
  <c r="C26" i="16"/>
  <c r="C53" i="16" s="1"/>
  <c r="Q25" i="16" s="1"/>
  <c r="A28" i="16"/>
  <c r="A55" i="16" s="1"/>
  <c r="S27" i="16" s="1"/>
  <c r="S27" i="15"/>
  <c r="C27" i="16"/>
  <c r="C54" i="16" s="1"/>
  <c r="Q26" i="16" s="1"/>
  <c r="Q26" i="15"/>
</calcChain>
</file>

<file path=xl/sharedStrings.xml><?xml version="1.0" encoding="utf-8"?>
<sst xmlns="http://schemas.openxmlformats.org/spreadsheetml/2006/main" count="192" uniqueCount="37">
  <si>
    <t>HOMMES</t>
  </si>
  <si>
    <t>(effectifs)</t>
  </si>
  <si>
    <t>Montant mensuel</t>
  </si>
  <si>
    <t>Ensemble</t>
  </si>
  <si>
    <t>en euros</t>
  </si>
  <si>
    <t>Total</t>
  </si>
  <si>
    <t>sous-total</t>
  </si>
  <si>
    <t>Montant moyen</t>
  </si>
  <si>
    <t>Non ventilables</t>
  </si>
  <si>
    <t>TOTAL</t>
  </si>
  <si>
    <t>FEMMES</t>
  </si>
  <si>
    <t>HOMMES ET FEMMES</t>
  </si>
  <si>
    <t>Bénéficiaires du L.815-2/3,
de l'ASPA ou de l'ASI</t>
  </si>
  <si>
    <t>Non bénéficiaires du L.815-2/3,
de l'ASPA ou de l'ASI</t>
  </si>
  <si>
    <t>FRANCE</t>
  </si>
  <si>
    <t>à - de</t>
  </si>
  <si>
    <t>Bénéficiaires du L.815-2/3, de l'ASPA ou de l'ASI</t>
  </si>
  <si>
    <t>Non bénéficiaires du L.815-2/3, de l'ASPA ou de l'ASI</t>
  </si>
  <si>
    <t>Femmes</t>
  </si>
  <si>
    <t>Hommes et Femmes</t>
  </si>
  <si>
    <t>Hommes</t>
  </si>
  <si>
    <t>RÉPARTITION DES RETRAITES SELON LE MONTANT MENSUEL GLOBAL</t>
  </si>
  <si>
    <t>Minimum des PR</t>
  </si>
  <si>
    <t>Minimum vieillesse</t>
  </si>
  <si>
    <t>Maximum à 27%</t>
  </si>
  <si>
    <t>Modifier la liaison</t>
  </si>
  <si>
    <t>droit direct (servi avec ou sans droit dérivé)</t>
  </si>
  <si>
    <t>droit dérivé servi seul</t>
  </si>
  <si>
    <t>Hommes &amp; Femmes</t>
  </si>
  <si>
    <t>F3-07 suite</t>
  </si>
  <si>
    <t>F3-07</t>
  </si>
  <si>
    <t>F3-07 fin</t>
  </si>
  <si>
    <t>F3-07  suite</t>
  </si>
  <si>
    <t>Bénéficiaires du L.815-2/3,
de l'ASPA ou de l'Asi</t>
  </si>
  <si>
    <t>Non bénéficiaires du L.815-2/3,
de l'ASPA ou de l'Asi</t>
  </si>
  <si>
    <t>Bénéficiaires du L.815-2/3, de l'ASPA ou de l'Asi</t>
  </si>
  <si>
    <t>Non bénéficiaires du L.815-2/3, de l'ASPA ou de l'Asi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</si>
</sst>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_ "/>
    <numFmt numFmtId="165" formatCode="#,##0_ "/>
    <numFmt numFmtId="166" formatCode="0&quot;  &quot;"/>
    <numFmt numFmtId="167" formatCode="#,##0&quot; €&quot;"/>
    <numFmt numFmtId="168" formatCode="_-* #,##0.00\ [$€-40C]_-;\-* #,##0.00\ [$€-40C]_-;_-* &quot;-&quot;??\ [$€-40C]_-;_-@_-"/>
    <numFmt numFmtId="169" formatCode="#,##0.0"/>
  </numFmts>
  <fonts count="1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1" applyFont="1" applyFill="1"/>
    <xf numFmtId="0" fontId="5" fillId="0" borderId="0" xfId="1" applyFont="1" applyFill="1" applyAlignment="1">
      <alignment horizontal="centerContinuous" vertical="center"/>
    </xf>
    <xf numFmtId="0" fontId="6" fillId="0" borderId="0" xfId="1" applyFont="1" applyFill="1" applyAlignment="1">
      <alignment horizontal="centerContinuous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/>
    <xf numFmtId="0" fontId="7" fillId="0" borderId="1" xfId="1" applyFont="1" applyFill="1" applyBorder="1" applyAlignment="1">
      <alignment horizontal="centerContinuous"/>
    </xf>
    <xf numFmtId="0" fontId="7" fillId="0" borderId="2" xfId="1" applyFont="1" applyFill="1" applyBorder="1" applyAlignment="1">
      <alignment horizontal="centerContinuous"/>
    </xf>
    <xf numFmtId="0" fontId="7" fillId="0" borderId="3" xfId="1" applyFont="1" applyFill="1" applyBorder="1" applyAlignment="1">
      <alignment horizontal="centerContinuous" vertical="center" wrapText="1"/>
    </xf>
    <xf numFmtId="0" fontId="7" fillId="0" borderId="4" xfId="1" applyFont="1" applyFill="1" applyBorder="1" applyAlignment="1">
      <alignment horizontal="centerContinuous" vertical="center" wrapText="1"/>
    </xf>
    <xf numFmtId="0" fontId="7" fillId="0" borderId="5" xfId="1" applyFont="1" applyFill="1" applyBorder="1" applyAlignment="1">
      <alignment horizontal="centerContinuous" vertical="center"/>
    </xf>
    <xf numFmtId="0" fontId="7" fillId="0" borderId="4" xfId="1" applyFont="1" applyFill="1" applyBorder="1" applyAlignment="1">
      <alignment horizontal="centerContinuous" vertical="center"/>
    </xf>
    <xf numFmtId="0" fontId="7" fillId="0" borderId="3" xfId="1" applyFont="1" applyFill="1" applyBorder="1" applyAlignment="1">
      <alignment horizontal="centerContinuous" vertical="center"/>
    </xf>
    <xf numFmtId="0" fontId="7" fillId="0" borderId="6" xfId="1" applyFont="1" applyFill="1" applyBorder="1" applyAlignment="1">
      <alignment horizontal="centerContinuous" vertical="top"/>
    </xf>
    <xf numFmtId="0" fontId="7" fillId="0" borderId="7" xfId="1" applyFont="1" applyFill="1" applyBorder="1" applyAlignment="1">
      <alignment horizontal="centerContinuous" vertical="top"/>
    </xf>
    <xf numFmtId="0" fontId="2" fillId="0" borderId="0" xfId="1"/>
    <xf numFmtId="0" fontId="6" fillId="0" borderId="0" xfId="1" applyFont="1" applyFill="1" applyBorder="1" applyAlignment="1">
      <alignment horizontal="right"/>
    </xf>
    <xf numFmtId="165" fontId="6" fillId="0" borderId="0" xfId="1" applyNumberFormat="1" applyFont="1" applyFill="1" applyAlignment="1"/>
    <xf numFmtId="0" fontId="6" fillId="0" borderId="0" xfId="1" applyFont="1" applyFill="1" applyAlignment="1"/>
    <xf numFmtId="165" fontId="6" fillId="0" borderId="0" xfId="1" applyNumberFormat="1" applyFont="1" applyFill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vertical="center"/>
    </xf>
    <xf numFmtId="0" fontId="6" fillId="0" borderId="7" xfId="1" applyFont="1" applyFill="1" applyBorder="1" applyAlignment="1">
      <alignment horizontal="centerContinuous" vertical="center"/>
    </xf>
    <xf numFmtId="0" fontId="6" fillId="0" borderId="3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/>
    </xf>
    <xf numFmtId="0" fontId="6" fillId="0" borderId="0" xfId="1" applyFont="1" applyFill="1" applyBorder="1"/>
    <xf numFmtId="164" fontId="6" fillId="0" borderId="0" xfId="1" applyNumberFormat="1" applyFont="1" applyFill="1" applyBorder="1"/>
    <xf numFmtId="0" fontId="4" fillId="0" borderId="0" xfId="1" applyFont="1" applyFill="1" applyAlignment="1">
      <alignment horizontal="centerContinuous"/>
    </xf>
    <xf numFmtId="0" fontId="6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Protection="1">
      <protection locked="0"/>
    </xf>
    <xf numFmtId="0" fontId="10" fillId="0" borderId="3" xfId="1" applyFont="1" applyFill="1" applyBorder="1" applyAlignment="1">
      <alignment horizontal="centerContinuous" vertical="center" wrapText="1"/>
    </xf>
    <xf numFmtId="0" fontId="11" fillId="0" borderId="0" xfId="1" applyFont="1"/>
    <xf numFmtId="167" fontId="10" fillId="0" borderId="9" xfId="1" applyNumberFormat="1" applyFont="1" applyFill="1" applyBorder="1" applyAlignment="1">
      <alignment horizontal="right" vertical="center"/>
    </xf>
    <xf numFmtId="167" fontId="10" fillId="0" borderId="10" xfId="1" applyNumberFormat="1" applyFont="1" applyFill="1" applyBorder="1" applyAlignment="1">
      <alignment horizontal="right" vertical="center"/>
    </xf>
    <xf numFmtId="167" fontId="10" fillId="0" borderId="0" xfId="1" applyNumberFormat="1" applyFont="1" applyFill="1" applyBorder="1" applyAlignment="1">
      <alignment horizontal="right" vertical="center"/>
    </xf>
    <xf numFmtId="0" fontId="2" fillId="0" borderId="0" xfId="1" applyAlignment="1">
      <alignment horizontal="center"/>
    </xf>
    <xf numFmtId="166" fontId="6" fillId="0" borderId="9" xfId="1" applyNumberFormat="1" applyFont="1" applyFill="1" applyBorder="1" applyAlignment="1">
      <alignment horizontal="right"/>
    </xf>
    <xf numFmtId="10" fontId="9" fillId="0" borderId="9" xfId="2" applyNumberFormat="1" applyFont="1" applyFill="1" applyBorder="1" applyAlignment="1"/>
    <xf numFmtId="10" fontId="6" fillId="0" borderId="3" xfId="2" applyNumberFormat="1" applyFont="1" applyFill="1" applyBorder="1" applyAlignment="1">
      <alignment vertical="center"/>
    </xf>
    <xf numFmtId="10" fontId="6" fillId="0" borderId="8" xfId="2" applyNumberFormat="1" applyFont="1" applyFill="1" applyBorder="1" applyAlignment="1">
      <alignment vertical="center"/>
    </xf>
    <xf numFmtId="10" fontId="9" fillId="0" borderId="11" xfId="2" applyNumberFormat="1" applyFont="1" applyFill="1" applyBorder="1" applyAlignment="1"/>
    <xf numFmtId="10" fontId="9" fillId="0" borderId="10" xfId="2" applyNumberFormat="1" applyFont="1" applyFill="1" applyBorder="1" applyAlignment="1"/>
    <xf numFmtId="10" fontId="6" fillId="0" borderId="0" xfId="1" applyNumberFormat="1" applyFont="1" applyFill="1"/>
    <xf numFmtId="168" fontId="7" fillId="0" borderId="9" xfId="2" applyNumberFormat="1" applyFont="1" applyFill="1" applyBorder="1" applyAlignment="1"/>
    <xf numFmtId="168" fontId="7" fillId="0" borderId="10" xfId="2" applyNumberFormat="1" applyFont="1" applyFill="1" applyBorder="1" applyAlignment="1"/>
    <xf numFmtId="0" fontId="4" fillId="0" borderId="0" xfId="0" applyFont="1" applyAlignment="1">
      <alignment horizontal="center"/>
    </xf>
    <xf numFmtId="0" fontId="3" fillId="0" borderId="0" xfId="0" applyFont="1"/>
    <xf numFmtId="0" fontId="12" fillId="2" borderId="0" xfId="0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4" fillId="0" borderId="0" xfId="0" applyFont="1" applyAlignment="1"/>
    <xf numFmtId="3" fontId="6" fillId="0" borderId="9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6" fillId="0" borderId="9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horizontal="right" vertical="center"/>
    </xf>
    <xf numFmtId="3" fontId="2" fillId="0" borderId="0" xfId="1" applyNumberFormat="1" applyAlignment="1">
      <alignment horizontal="center"/>
    </xf>
    <xf numFmtId="3" fontId="0" fillId="0" borderId="0" xfId="0" applyNumberFormat="1" applyAlignment="1">
      <alignment horizontal="center"/>
    </xf>
    <xf numFmtId="4" fontId="14" fillId="4" borderId="0" xfId="0" applyNumberFormat="1" applyFont="1" applyFill="1" applyAlignment="1">
      <alignment horizontal="center"/>
    </xf>
    <xf numFmtId="0" fontId="13" fillId="4" borderId="0" xfId="1" applyFont="1" applyFill="1" applyAlignment="1">
      <alignment vertical="center"/>
    </xf>
    <xf numFmtId="169" fontId="6" fillId="5" borderId="0" xfId="1" applyNumberFormat="1" applyFont="1" applyFill="1" applyBorder="1" applyAlignment="1">
      <alignment horizontal="right"/>
    </xf>
    <xf numFmtId="169" fontId="6" fillId="5" borderId="9" xfId="1" applyNumberFormat="1" applyFont="1" applyFill="1" applyBorder="1" applyAlignment="1">
      <alignment horizontal="right"/>
    </xf>
    <xf numFmtId="169" fontId="6" fillId="5" borderId="0" xfId="1" applyNumberFormat="1" applyFont="1" applyFill="1" applyBorder="1" applyAlignment="1">
      <alignment horizontal="right" vertical="center"/>
    </xf>
    <xf numFmtId="169" fontId="6" fillId="5" borderId="9" xfId="1" applyNumberFormat="1" applyFont="1" applyFill="1" applyBorder="1" applyAlignment="1">
      <alignment vertical="center"/>
    </xf>
    <xf numFmtId="3" fontId="9" fillId="0" borderId="11" xfId="1" applyNumberFormat="1" applyFont="1" applyFill="1" applyBorder="1" applyProtection="1">
      <protection locked="0"/>
    </xf>
    <xf numFmtId="3" fontId="7" fillId="0" borderId="3" xfId="1" applyNumberFormat="1" applyFont="1" applyFill="1" applyBorder="1" applyProtection="1">
      <protection locked="0"/>
    </xf>
    <xf numFmtId="3" fontId="7" fillId="0" borderId="8" xfId="1" applyNumberFormat="1" applyFont="1" applyFill="1" applyBorder="1" applyProtection="1">
      <protection locked="0"/>
    </xf>
    <xf numFmtId="4" fontId="4" fillId="5" borderId="0" xfId="0" applyNumberFormat="1" applyFont="1" applyFill="1" applyAlignment="1">
      <alignment horizontal="center"/>
    </xf>
    <xf numFmtId="0" fontId="1" fillId="5" borderId="0" xfId="0" applyFont="1" applyFill="1"/>
    <xf numFmtId="0" fontId="0" fillId="5" borderId="0" xfId="0" applyFill="1"/>
    <xf numFmtId="0" fontId="7" fillId="6" borderId="6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167" fontId="10" fillId="0" borderId="12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Protection="1">
      <protection locked="0"/>
    </xf>
    <xf numFmtId="0" fontId="4" fillId="2" borderId="0" xfId="0" applyFont="1" applyFill="1" applyAlignment="1">
      <alignment horizontal="center" vertical="center"/>
    </xf>
    <xf numFmtId="0" fontId="6" fillId="0" borderId="7" xfId="1" applyFont="1" applyFill="1" applyBorder="1" applyAlignment="1">
      <alignment horizontal="left"/>
    </xf>
    <xf numFmtId="0" fontId="6" fillId="0" borderId="4" xfId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15" fillId="0" borderId="0" xfId="0" applyFont="1"/>
    <xf numFmtId="0" fontId="7" fillId="0" borderId="9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</cellXfs>
  <cellStyles count="3">
    <cellStyle name="Normal" xfId="0" builtinId="0"/>
    <cellStyle name="Normal_Feuil1" xfId="1" xr:uid="{00000000-0005-0000-0000-000001000000}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346189233505462E-2"/>
          <c:y val="4.3667727374786122E-2"/>
          <c:w val="0.92595428461645368"/>
          <c:h val="0.677158541023080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'F03-07 H'!$Q$34</c:f>
              <c:strCache>
                <c:ptCount val="1"/>
                <c:pt idx="0">
                  <c:v>Bénéficiaires du L.815-2/3, de l'ASPA ou de l'Asi</c:v>
                </c:pt>
              </c:strCache>
            </c:strRef>
          </c:tx>
          <c:invertIfNegative val="0"/>
          <c:cat>
            <c:multiLvlStrRef>
              <c:f>'F03-07 H'!$Q$8:$S$24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'F03-07 H'!$D$36:$D$52</c:f>
              <c:numCache>
                <c:formatCode>0.00%</c:formatCode>
                <c:ptCount val="17"/>
                <c:pt idx="0">
                  <c:v>1.0540018068602402E-3</c:v>
                </c:pt>
                <c:pt idx="1">
                  <c:v>5.148580254709008E-3</c:v>
                </c:pt>
                <c:pt idx="2">
                  <c:v>1.27208789500782E-2</c:v>
                </c:pt>
                <c:pt idx="3">
                  <c:v>2.3435754461293361E-2</c:v>
                </c:pt>
                <c:pt idx="4">
                  <c:v>4.2995502278003903E-2</c:v>
                </c:pt>
                <c:pt idx="5">
                  <c:v>7.5373272068466404E-2</c:v>
                </c:pt>
                <c:pt idx="6">
                  <c:v>0.14594282161626562</c:v>
                </c:pt>
                <c:pt idx="7">
                  <c:v>0.19058489814553967</c:v>
                </c:pt>
                <c:pt idx="8">
                  <c:v>0.22562924393584674</c:v>
                </c:pt>
                <c:pt idx="9">
                  <c:v>9.0760727018389178E-2</c:v>
                </c:pt>
                <c:pt idx="10">
                  <c:v>0.10554589522153467</c:v>
                </c:pt>
                <c:pt idx="11">
                  <c:v>5.8538386065804686E-2</c:v>
                </c:pt>
                <c:pt idx="12">
                  <c:v>1.7718887518092887E-2</c:v>
                </c:pt>
                <c:pt idx="13">
                  <c:v>1.4085738432694455E-4</c:v>
                </c:pt>
                <c:pt idx="14">
                  <c:v>9.7143023673754866E-5</c:v>
                </c:pt>
                <c:pt idx="15">
                  <c:v>1.3600023314325682E-4</c:v>
                </c:pt>
                <c:pt idx="16">
                  <c:v>4.1771500179714595E-3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B-4A9A-AC85-0294BE78AD6B}"/>
            </c:ext>
          </c:extLst>
        </c:ser>
        <c:ser>
          <c:idx val="2"/>
          <c:order val="1"/>
          <c:tx>
            <c:strRef>
              <c:f>'F03-07 H'!$Q$35</c:f>
              <c:strCache>
                <c:ptCount val="1"/>
                <c:pt idx="0">
                  <c:v>Non bénéficiaires du L.815-2/3, de l'ASPA ou de l'Asi</c:v>
                </c:pt>
              </c:strCache>
            </c:strRef>
          </c:tx>
          <c:invertIfNegative val="0"/>
          <c:cat>
            <c:multiLvlStrRef>
              <c:f>'F03-07 H'!$Q$8:$S$24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'F03-07 H'!$G$36:$G$52</c:f>
              <c:numCache>
                <c:formatCode>0.00%</c:formatCode>
                <c:ptCount val="17"/>
                <c:pt idx="0">
                  <c:v>0.12754470360253697</c:v>
                </c:pt>
                <c:pt idx="1">
                  <c:v>8.4285109189969648E-2</c:v>
                </c:pt>
                <c:pt idx="2">
                  <c:v>5.9174008440689693E-2</c:v>
                </c:pt>
                <c:pt idx="3">
                  <c:v>3.7927508411832359E-2</c:v>
                </c:pt>
                <c:pt idx="4">
                  <c:v>3.1893879342417907E-2</c:v>
                </c:pt>
                <c:pt idx="5">
                  <c:v>3.271949265866074E-2</c:v>
                </c:pt>
                <c:pt idx="6">
                  <c:v>4.5053314338575151E-2</c:v>
                </c:pt>
                <c:pt idx="7">
                  <c:v>4.6048321856156114E-2</c:v>
                </c:pt>
                <c:pt idx="8">
                  <c:v>5.4794703684054868E-2</c:v>
                </c:pt>
                <c:pt idx="9">
                  <c:v>6.589483342794844E-2</c:v>
                </c:pt>
                <c:pt idx="10">
                  <c:v>7.8444188442000504E-2</c:v>
                </c:pt>
                <c:pt idx="11">
                  <c:v>9.5938908527457345E-2</c:v>
                </c:pt>
                <c:pt idx="12">
                  <c:v>9.964471237386327E-2</c:v>
                </c:pt>
                <c:pt idx="13">
                  <c:v>7.1177193508175099E-2</c:v>
                </c:pt>
                <c:pt idx="14">
                  <c:v>4.087959773197631E-2</c:v>
                </c:pt>
                <c:pt idx="15">
                  <c:v>1.624863742826017E-2</c:v>
                </c:pt>
                <c:pt idx="16">
                  <c:v>1.2330887035425397E-2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B-4A9A-AC85-0294BE78A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957248"/>
        <c:axId val="172084608"/>
      </c:barChart>
      <c:catAx>
        <c:axId val="17195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2084608"/>
        <c:crosses val="autoZero"/>
        <c:auto val="1"/>
        <c:lblAlgn val="ctr"/>
        <c:lblOffset val="100"/>
        <c:noMultiLvlLbl val="0"/>
      </c:catAx>
      <c:valAx>
        <c:axId val="172084608"/>
        <c:scaling>
          <c:orientation val="minMax"/>
          <c:max val="0.4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1957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5357524753850219E-2"/>
          <c:y val="5.4903181350118846E-2"/>
          <c:w val="0.92716327125775944"/>
          <c:h val="7.6034035568562766E-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346189233505462E-2"/>
          <c:y val="4.3667727374786122E-2"/>
          <c:w val="0.92595428461645368"/>
          <c:h val="0.67715854102308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'F3-07 F'!$Q$33</c:f>
              <c:strCache>
                <c:ptCount val="1"/>
                <c:pt idx="0">
                  <c:v>Bénéficiaires du L.815-2/3, de l'ASPA ou de l'Asi</c:v>
                </c:pt>
              </c:strCache>
            </c:strRef>
          </c:tx>
          <c:invertIfNegative val="0"/>
          <c:cat>
            <c:multiLvlStrRef>
              <c:f>'F3-07 F'!$Q$8:$S$24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'F3-07 F'!$D$36:$D$52</c:f>
              <c:numCache>
                <c:formatCode>0.00%</c:formatCode>
                <c:ptCount val="17"/>
                <c:pt idx="0">
                  <c:v>1.0051624792244379E-3</c:v>
                </c:pt>
                <c:pt idx="1">
                  <c:v>6.4189323234683394E-3</c:v>
                </c:pt>
                <c:pt idx="2">
                  <c:v>1.6377976361047309E-2</c:v>
                </c:pt>
                <c:pt idx="3">
                  <c:v>3.1843370997535592E-2</c:v>
                </c:pt>
                <c:pt idx="4">
                  <c:v>4.8596078984609554E-2</c:v>
                </c:pt>
                <c:pt idx="5">
                  <c:v>7.1027073257828588E-2</c:v>
                </c:pt>
                <c:pt idx="6">
                  <c:v>0.1550595382424646</c:v>
                </c:pt>
                <c:pt idx="7">
                  <c:v>0.28465936895194177</c:v>
                </c:pt>
                <c:pt idx="8">
                  <c:v>0.36515172222246717</c:v>
                </c:pt>
                <c:pt idx="9">
                  <c:v>4.6378549480004761E-3</c:v>
                </c:pt>
                <c:pt idx="10">
                  <c:v>3.6723699350612133E-3</c:v>
                </c:pt>
                <c:pt idx="11">
                  <c:v>3.5445203214756488E-3</c:v>
                </c:pt>
                <c:pt idx="12">
                  <c:v>4.324843825084094E-3</c:v>
                </c:pt>
                <c:pt idx="13">
                  <c:v>1.7634429460077855E-4</c:v>
                </c:pt>
                <c:pt idx="14">
                  <c:v>1.3666682831560339E-4</c:v>
                </c:pt>
                <c:pt idx="15">
                  <c:v>1.0580657676046714E-4</c:v>
                </c:pt>
                <c:pt idx="16">
                  <c:v>3.2623694501144034E-3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2-4AB6-9F2C-BBA5B4DF5926}"/>
            </c:ext>
          </c:extLst>
        </c:ser>
        <c:ser>
          <c:idx val="2"/>
          <c:order val="1"/>
          <c:tx>
            <c:strRef>
              <c:f>'F3-07 F'!$Q$34</c:f>
              <c:strCache>
                <c:ptCount val="1"/>
                <c:pt idx="0">
                  <c:v>Non bénéficiaires du L.815-2/3, de l'ASPA ou de l'Asi</c:v>
                </c:pt>
              </c:strCache>
            </c:strRef>
          </c:tx>
          <c:invertIfNegative val="0"/>
          <c:cat>
            <c:multiLvlStrRef>
              <c:f>'F3-07 F'!$Q$8:$S$24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'F3-07 F'!$G$36:$G$52</c:f>
              <c:numCache>
                <c:formatCode>0.00%</c:formatCode>
                <c:ptCount val="17"/>
                <c:pt idx="0">
                  <c:v>8.0773673921639574E-2</c:v>
                </c:pt>
                <c:pt idx="1">
                  <c:v>9.3156580316384657E-2</c:v>
                </c:pt>
                <c:pt idx="2">
                  <c:v>8.6380468942561822E-2</c:v>
                </c:pt>
                <c:pt idx="3">
                  <c:v>6.9564782788665722E-2</c:v>
                </c:pt>
                <c:pt idx="4">
                  <c:v>6.1404344383315913E-2</c:v>
                </c:pt>
                <c:pt idx="5">
                  <c:v>5.9481921090511376E-2</c:v>
                </c:pt>
                <c:pt idx="6">
                  <c:v>0.10906936401122783</c:v>
                </c:pt>
                <c:pt idx="7">
                  <c:v>8.0322293887702054E-2</c:v>
                </c:pt>
                <c:pt idx="8">
                  <c:v>6.8077079761984599E-2</c:v>
                </c:pt>
                <c:pt idx="9">
                  <c:v>6.4407089542834611E-2</c:v>
                </c:pt>
                <c:pt idx="10">
                  <c:v>6.3332463323236374E-2</c:v>
                </c:pt>
                <c:pt idx="11">
                  <c:v>5.7196827467599957E-2</c:v>
                </c:pt>
                <c:pt idx="12">
                  <c:v>4.9372717024445859E-2</c:v>
                </c:pt>
                <c:pt idx="13">
                  <c:v>3.1173273403734381E-2</c:v>
                </c:pt>
                <c:pt idx="14">
                  <c:v>1.5296087503365771E-2</c:v>
                </c:pt>
                <c:pt idx="15">
                  <c:v>5.2620659792305376E-3</c:v>
                </c:pt>
                <c:pt idx="16">
                  <c:v>5.7289666515589624E-3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62-4AB6-9F2C-BBA5B4DF5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072576"/>
        <c:axId val="178586368"/>
      </c:barChart>
      <c:catAx>
        <c:axId val="1780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8586368"/>
        <c:crosses val="autoZero"/>
        <c:auto val="1"/>
        <c:lblAlgn val="ctr"/>
        <c:lblOffset val="100"/>
        <c:noMultiLvlLbl val="0"/>
      </c:catAx>
      <c:valAx>
        <c:axId val="178586368"/>
        <c:scaling>
          <c:orientation val="minMax"/>
          <c:max val="0.4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807257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845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</c:legendEntry>
      <c:layout>
        <c:manualLayout>
          <c:xMode val="edge"/>
          <c:yMode val="edge"/>
          <c:x val="6.9314530128178425E-2"/>
          <c:y val="4.7036907997119827E-2"/>
          <c:w val="0.36102570512019333"/>
          <c:h val="0.16649617912805148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346189233505462E-2"/>
          <c:y val="4.3667727374786122E-2"/>
          <c:w val="0.92595428461645368"/>
          <c:h val="0.677158541023081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'F3-07 H + F'!$D$34</c:f>
              <c:strCache>
                <c:ptCount val="1"/>
                <c:pt idx="0">
                  <c:v>Bénéficiaires du L.815-2/3, de l'ASPA ou de l'Asi</c:v>
                </c:pt>
              </c:strCache>
            </c:strRef>
          </c:tx>
          <c:invertIfNegative val="0"/>
          <c:cat>
            <c:multiLvlStrRef>
              <c:f>'F3-07 H + F'!$Q$8:$S$24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'F3-07 H + F'!$E$36:$E$47</c:f>
              <c:numCache>
                <c:formatCode>0.00%</c:formatCode>
                <c:ptCount val="12"/>
                <c:pt idx="0">
                  <c:v>2.1053616543464022E-3</c:v>
                </c:pt>
                <c:pt idx="1">
                  <c:v>9.1700196500421067E-3</c:v>
                </c:pt>
                <c:pt idx="2">
                  <c:v>2.0445400954430617E-2</c:v>
                </c:pt>
                <c:pt idx="3">
                  <c:v>4.0048657247122671E-2</c:v>
                </c:pt>
                <c:pt idx="4">
                  <c:v>8.3512678955740619E-2</c:v>
                </c:pt>
                <c:pt idx="5">
                  <c:v>0.1283802751005895</c:v>
                </c:pt>
                <c:pt idx="6">
                  <c:v>0.22873584729110133</c:v>
                </c:pt>
                <c:pt idx="7">
                  <c:v>0.24735660147843175</c:v>
                </c:pt>
                <c:pt idx="8">
                  <c:v>0.23968372789370262</c:v>
                </c:pt>
                <c:pt idx="9">
                  <c:v>2.339290727051558E-4</c:v>
                </c:pt>
                <c:pt idx="10">
                  <c:v>2.339290727051558E-4</c:v>
                </c:pt>
                <c:pt idx="11">
                  <c:v>9.3571629082062324E-5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F-4059-8035-0162DE2AFFCA}"/>
            </c:ext>
          </c:extLst>
        </c:ser>
        <c:ser>
          <c:idx val="2"/>
          <c:order val="1"/>
          <c:tx>
            <c:strRef>
              <c:f>'F3-07 H + F'!$G$34</c:f>
              <c:strCache>
                <c:ptCount val="1"/>
                <c:pt idx="0">
                  <c:v>Non bénéficiaires du L.815-2/3, de l'ASPA ou de l'Asi</c:v>
                </c:pt>
              </c:strCache>
            </c:strRef>
          </c:tx>
          <c:invertIfNegative val="0"/>
          <c:cat>
            <c:multiLvlStrRef>
              <c:f>'F3-07 H + F'!$Q$8:$S$24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'F3-07 H + F'!$H$36:$H$47</c:f>
              <c:numCache>
                <c:formatCode>0.00%</c:formatCode>
                <c:ptCount val="12"/>
                <c:pt idx="0">
                  <c:v>0.21320744034057973</c:v>
                </c:pt>
                <c:pt idx="1">
                  <c:v>0.18353073764414379</c:v>
                </c:pt>
                <c:pt idx="2">
                  <c:v>0.20374928888613281</c:v>
                </c:pt>
                <c:pt idx="3">
                  <c:v>0.18860492266046908</c:v>
                </c:pt>
                <c:pt idx="4">
                  <c:v>6.931708803252655E-2</c:v>
                </c:pt>
                <c:pt idx="5">
                  <c:v>6.4562398725252559E-2</c:v>
                </c:pt>
                <c:pt idx="6">
                  <c:v>5.5330725241778712E-2</c:v>
                </c:pt>
                <c:pt idx="7">
                  <c:v>1.8096668347277006E-2</c:v>
                </c:pt>
                <c:pt idx="8">
                  <c:v>2.7109952358741105E-3</c:v>
                </c:pt>
                <c:pt idx="9">
                  <c:v>6.5112416654758594E-4</c:v>
                </c:pt>
                <c:pt idx="10">
                  <c:v>1.145870686470907E-4</c:v>
                </c:pt>
                <c:pt idx="11">
                  <c:v>5.931565906437636E-5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F-4059-8035-0162DE2AF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694400"/>
        <c:axId val="179780992"/>
      </c:barChart>
      <c:catAx>
        <c:axId val="17869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9780992"/>
        <c:crosses val="autoZero"/>
        <c:auto val="1"/>
        <c:lblAlgn val="ctr"/>
        <c:lblOffset val="100"/>
        <c:noMultiLvlLbl val="0"/>
      </c:catAx>
      <c:valAx>
        <c:axId val="179780992"/>
        <c:scaling>
          <c:orientation val="minMax"/>
          <c:max val="0.4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78694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6.3737032870891136E-2"/>
          <c:y val="5.097004467361934E-2"/>
          <c:w val="0.92716327125775944"/>
          <c:h val="7.603403556856278E-2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346189233505462E-2"/>
          <c:y val="4.3667727374786122E-2"/>
          <c:w val="0.92595428461645368"/>
          <c:h val="0.677158541023081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'F3-07 H + F'!$Q$34</c:f>
              <c:strCache>
                <c:ptCount val="1"/>
                <c:pt idx="0">
                  <c:v>Non bénéficiaires du L.815-2/3,
de l'ASPA ou de l'Asi</c:v>
                </c:pt>
              </c:strCache>
            </c:strRef>
          </c:tx>
          <c:invertIfNegative val="0"/>
          <c:cat>
            <c:multiLvlStrRef>
              <c:f>'F3-07 H + F'!$Q$8:$S$24</c:f>
              <c:multiLvlStrCache>
                <c:ptCount val="17"/>
                <c:lvl>
                  <c:pt idx="0">
                    <c:v>- de 1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1 000</c:v>
                  </c:pt>
                  <c:pt idx="11">
                    <c:v>1 100</c:v>
                  </c:pt>
                  <c:pt idx="12">
                    <c:v>1 200</c:v>
                  </c:pt>
                  <c:pt idx="13">
                    <c:v>1 300</c:v>
                  </c:pt>
                  <c:pt idx="14">
                    <c:v>1 400</c:v>
                  </c:pt>
                  <c:pt idx="15">
                    <c:v>1 500</c:v>
                  </c:pt>
                  <c:pt idx="16">
                    <c:v>1 600</c:v>
                  </c:pt>
                </c:lvl>
                <c:lvl>
                  <c:pt idx="0">
                    <c:v>à - de</c:v>
                  </c:pt>
                  <c:pt idx="1">
                    <c:v>à - de</c:v>
                  </c:pt>
                  <c:pt idx="2">
                    <c:v>à - de</c:v>
                  </c:pt>
                  <c:pt idx="3">
                    <c:v>à - de</c:v>
                  </c:pt>
                  <c:pt idx="4">
                    <c:v>à - de</c:v>
                  </c:pt>
                  <c:pt idx="5">
                    <c:v>à - de</c:v>
                  </c:pt>
                  <c:pt idx="6">
                    <c:v>à - de</c:v>
                  </c:pt>
                  <c:pt idx="7">
                    <c:v>à - de</c:v>
                  </c:pt>
                  <c:pt idx="8">
                    <c:v>à - de</c:v>
                  </c:pt>
                  <c:pt idx="9">
                    <c:v>à - de</c:v>
                  </c:pt>
                  <c:pt idx="10">
                    <c:v>à - de</c:v>
                  </c:pt>
                  <c:pt idx="11">
                    <c:v>à - de</c:v>
                  </c:pt>
                  <c:pt idx="12">
                    <c:v>à - de</c:v>
                  </c:pt>
                  <c:pt idx="13">
                    <c:v>à - de</c:v>
                  </c:pt>
                  <c:pt idx="14">
                    <c:v>à - de</c:v>
                  </c:pt>
                  <c:pt idx="15">
                    <c:v>à - de</c:v>
                  </c:pt>
                  <c:pt idx="16">
                    <c:v>à - de</c:v>
                  </c:pt>
                </c:lvl>
                <c:lvl>
                  <c:pt idx="0">
                    <c:v>100</c:v>
                  </c:pt>
                  <c:pt idx="1">
                    <c:v>200</c:v>
                  </c:pt>
                  <c:pt idx="2">
                    <c:v>300</c:v>
                  </c:pt>
                  <c:pt idx="3">
                    <c:v>400</c:v>
                  </c:pt>
                  <c:pt idx="4">
                    <c:v>500</c:v>
                  </c:pt>
                  <c:pt idx="5">
                    <c:v>600</c:v>
                  </c:pt>
                  <c:pt idx="6">
                    <c:v>700</c:v>
                  </c:pt>
                  <c:pt idx="7">
                    <c:v>800</c:v>
                  </c:pt>
                  <c:pt idx="8">
                    <c:v>900</c:v>
                  </c:pt>
                  <c:pt idx="9">
                    <c:v>1 000</c:v>
                  </c:pt>
                  <c:pt idx="10">
                    <c:v>1 100</c:v>
                  </c:pt>
                  <c:pt idx="11">
                    <c:v>1 200</c:v>
                  </c:pt>
                  <c:pt idx="12">
                    <c:v>1 300</c:v>
                  </c:pt>
                  <c:pt idx="13">
                    <c:v>1 400</c:v>
                  </c:pt>
                  <c:pt idx="14">
                    <c:v>1 500</c:v>
                  </c:pt>
                  <c:pt idx="15">
                    <c:v>1 600</c:v>
                  </c:pt>
                  <c:pt idx="16">
                    <c:v>3 000</c:v>
                  </c:pt>
                </c:lvl>
              </c:multiLvlStrCache>
            </c:multiLvlStrRef>
          </c:cat>
          <c:val>
            <c:numRef>
              <c:f>'F3-07 H + F'!$L$36:$L$52</c:f>
              <c:numCache>
                <c:formatCode>0.00%</c:formatCode>
                <c:ptCount val="17"/>
                <c:pt idx="0">
                  <c:v>0.10508501430561339</c:v>
                </c:pt>
                <c:pt idx="1">
                  <c:v>9.1277853862571354E-2</c:v>
                </c:pt>
                <c:pt idx="2">
                  <c:v>7.855852481339716E-2</c:v>
                </c:pt>
                <c:pt idx="3">
                  <c:v>6.0895008001444775E-2</c:v>
                </c:pt>
                <c:pt idx="4">
                  <c:v>4.8768192765980455E-2</c:v>
                </c:pt>
                <c:pt idx="5">
                  <c:v>4.8820379130805086E-2</c:v>
                </c:pt>
                <c:pt idx="6">
                  <c:v>8.03681166254471E-2</c:v>
                </c:pt>
                <c:pt idx="7">
                  <c:v>6.7518774549887375E-2</c:v>
                </c:pt>
                <c:pt idx="8">
                  <c:v>6.6232997278226763E-2</c:v>
                </c:pt>
                <c:pt idx="9">
                  <c:v>6.108556835898199E-2</c:v>
                </c:pt>
                <c:pt idx="10">
                  <c:v>6.6091905971457893E-2</c:v>
                </c:pt>
                <c:pt idx="11">
                  <c:v>6.9886739563145089E-2</c:v>
                </c:pt>
                <c:pt idx="12">
                  <c:v>6.7067421717665776E-2</c:v>
                </c:pt>
                <c:pt idx="13">
                  <c:v>4.5677700912627343E-2</c:v>
                </c:pt>
                <c:pt idx="14">
                  <c:v>2.4958668956456646E-2</c:v>
                </c:pt>
                <c:pt idx="15">
                  <c:v>9.5225135740288312E-3</c:v>
                </c:pt>
                <c:pt idx="16">
                  <c:v>8.1846196122629736E-3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8-435B-8AB6-23A7D6B1A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87744"/>
        <c:axId val="181940608"/>
      </c:barChart>
      <c:catAx>
        <c:axId val="1818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1940608"/>
        <c:crosses val="autoZero"/>
        <c:auto val="1"/>
        <c:lblAlgn val="ctr"/>
        <c:lblOffset val="100"/>
        <c:noMultiLvlLbl val="0"/>
      </c:catAx>
      <c:valAx>
        <c:axId val="181940608"/>
        <c:scaling>
          <c:orientation val="minMax"/>
          <c:max val="0.1200000000000000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188774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3</xdr:row>
      <xdr:rowOff>28575</xdr:rowOff>
    </xdr:from>
    <xdr:to>
      <xdr:col>29</xdr:col>
      <xdr:colOff>657225</xdr:colOff>
      <xdr:row>22</xdr:row>
      <xdr:rowOff>19050</xdr:rowOff>
    </xdr:to>
    <xdr:graphicFrame macro="">
      <xdr:nvGraphicFramePr>
        <xdr:cNvPr id="15559" name="Graphique 2">
          <a:extLst>
            <a:ext uri="{FF2B5EF4-FFF2-40B4-BE49-F238E27FC236}">
              <a16:creationId xmlns:a16="http://schemas.microsoft.com/office/drawing/2014/main" id="{00000000-0008-0000-0000-0000C7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2</xdr:row>
      <xdr:rowOff>19050</xdr:rowOff>
    </xdr:from>
    <xdr:to>
      <xdr:col>29</xdr:col>
      <xdr:colOff>666750</xdr:colOff>
      <xdr:row>21</xdr:row>
      <xdr:rowOff>9525</xdr:rowOff>
    </xdr:to>
    <xdr:graphicFrame macro="">
      <xdr:nvGraphicFramePr>
        <xdr:cNvPr id="16536" name="Graphique 2">
          <a:extLst>
            <a:ext uri="{FF2B5EF4-FFF2-40B4-BE49-F238E27FC236}">
              <a16:creationId xmlns:a16="http://schemas.microsoft.com/office/drawing/2014/main" id="{00000000-0008-0000-0100-000098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123825</xdr:colOff>
      <xdr:row>35</xdr:row>
      <xdr:rowOff>28575</xdr:rowOff>
    </xdr:from>
    <xdr:to>
      <xdr:col>30</xdr:col>
      <xdr:colOff>9525</xdr:colOff>
      <xdr:row>57</xdr:row>
      <xdr:rowOff>19050</xdr:rowOff>
    </xdr:to>
    <xdr:graphicFrame macro="">
      <xdr:nvGraphicFramePr>
        <xdr:cNvPr id="17562" name="Graphique 2">
          <a:extLst>
            <a:ext uri="{FF2B5EF4-FFF2-40B4-BE49-F238E27FC236}">
              <a16:creationId xmlns:a16="http://schemas.microsoft.com/office/drawing/2014/main" id="{00000000-0008-0000-0200-00009A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3</xdr:row>
      <xdr:rowOff>9525</xdr:rowOff>
    </xdr:from>
    <xdr:to>
      <xdr:col>29</xdr:col>
      <xdr:colOff>657225</xdr:colOff>
      <xdr:row>22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3-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3-2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3-0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011957/Desktop/D/G-Michel/Reval-%20Salaire/Plaf%20ressources%20et%20SMIC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011957/Desktop/D/G-Michel/Reval-%20Salaire/Tau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3-22 H"/>
      <sheetName val="T3-22 F"/>
      <sheetName val="T3-22 H + F"/>
    </sheetNames>
    <sheetDataSet>
      <sheetData sheetId="0">
        <row r="11">
          <cell r="A11" t="str">
            <v>- de 1</v>
          </cell>
          <cell r="C11">
            <v>100</v>
          </cell>
        </row>
        <row r="12">
          <cell r="C12">
            <v>200</v>
          </cell>
        </row>
        <row r="13">
          <cell r="C13">
            <v>300</v>
          </cell>
        </row>
        <row r="14">
          <cell r="C14">
            <v>400</v>
          </cell>
        </row>
        <row r="15">
          <cell r="C15">
            <v>500</v>
          </cell>
        </row>
        <row r="16">
          <cell r="C16">
            <v>600</v>
          </cell>
        </row>
        <row r="17">
          <cell r="C17">
            <v>700</v>
          </cell>
        </row>
        <row r="18">
          <cell r="C18">
            <v>800</v>
          </cell>
        </row>
        <row r="19">
          <cell r="C19">
            <v>900</v>
          </cell>
        </row>
        <row r="20">
          <cell r="C20">
            <v>1000</v>
          </cell>
        </row>
        <row r="21">
          <cell r="C21">
            <v>1100</v>
          </cell>
        </row>
        <row r="22">
          <cell r="C22">
            <v>1200</v>
          </cell>
        </row>
        <row r="23">
          <cell r="C23">
            <v>1300</v>
          </cell>
        </row>
        <row r="24">
          <cell r="C24">
            <v>1400</v>
          </cell>
        </row>
        <row r="25">
          <cell r="C25">
            <v>1500</v>
          </cell>
        </row>
        <row r="26">
          <cell r="C26">
            <v>1600</v>
          </cell>
        </row>
        <row r="27">
          <cell r="C27">
            <v>3000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mes"/>
      <sheetName val="Femmes"/>
      <sheetName val="Total"/>
    </sheetNames>
    <sheetDataSet>
      <sheetData sheetId="0">
        <row r="10">
          <cell r="D10">
            <v>217</v>
          </cell>
          <cell r="E10">
            <v>0</v>
          </cell>
          <cell r="F10">
            <v>217</v>
          </cell>
          <cell r="G10">
            <v>782311</v>
          </cell>
          <cell r="H10">
            <v>9871</v>
          </cell>
          <cell r="I10">
            <v>792182</v>
          </cell>
          <cell r="J10">
            <v>782528</v>
          </cell>
          <cell r="K10">
            <v>9871</v>
          </cell>
          <cell r="L10">
            <v>792399</v>
          </cell>
        </row>
        <row r="11">
          <cell r="D11">
            <v>1060</v>
          </cell>
          <cell r="E11">
            <v>2</v>
          </cell>
          <cell r="F11">
            <v>1062</v>
          </cell>
          <cell r="G11">
            <v>516973</v>
          </cell>
          <cell r="H11">
            <v>8551</v>
          </cell>
          <cell r="I11">
            <v>525524</v>
          </cell>
          <cell r="J11">
            <v>518033</v>
          </cell>
          <cell r="K11">
            <v>8553</v>
          </cell>
          <cell r="L11">
            <v>526586</v>
          </cell>
        </row>
        <row r="12">
          <cell r="D12">
            <v>2619</v>
          </cell>
          <cell r="E12">
            <v>9</v>
          </cell>
          <cell r="F12">
            <v>2628</v>
          </cell>
          <cell r="G12">
            <v>362951</v>
          </cell>
          <cell r="H12">
            <v>6975</v>
          </cell>
          <cell r="I12">
            <v>369926</v>
          </cell>
          <cell r="J12">
            <v>365570</v>
          </cell>
          <cell r="K12">
            <v>6984</v>
          </cell>
          <cell r="L12">
            <v>372554</v>
          </cell>
        </row>
        <row r="13">
          <cell r="D13">
            <v>4825</v>
          </cell>
          <cell r="E13">
            <v>10</v>
          </cell>
          <cell r="F13">
            <v>4835</v>
          </cell>
          <cell r="G13">
            <v>232633</v>
          </cell>
          <cell r="H13">
            <v>4268</v>
          </cell>
          <cell r="I13">
            <v>236901</v>
          </cell>
          <cell r="J13">
            <v>237458</v>
          </cell>
          <cell r="K13">
            <v>4278</v>
          </cell>
          <cell r="L13">
            <v>241736</v>
          </cell>
        </row>
        <row r="14">
          <cell r="D14">
            <v>8852</v>
          </cell>
          <cell r="E14">
            <v>21</v>
          </cell>
          <cell r="F14">
            <v>8873</v>
          </cell>
          <cell r="G14">
            <v>195625</v>
          </cell>
          <cell r="H14">
            <v>1040</v>
          </cell>
          <cell r="I14">
            <v>196665</v>
          </cell>
          <cell r="J14">
            <v>204477</v>
          </cell>
          <cell r="K14">
            <v>1061</v>
          </cell>
          <cell r="L14">
            <v>205538</v>
          </cell>
        </row>
        <row r="15">
          <cell r="D15">
            <v>15518</v>
          </cell>
          <cell r="E15">
            <v>49</v>
          </cell>
          <cell r="F15">
            <v>15567</v>
          </cell>
          <cell r="G15">
            <v>200689</v>
          </cell>
          <cell r="H15">
            <v>465</v>
          </cell>
          <cell r="I15">
            <v>201154</v>
          </cell>
          <cell r="J15">
            <v>216207</v>
          </cell>
          <cell r="K15">
            <v>514</v>
          </cell>
          <cell r="L15">
            <v>216721</v>
          </cell>
        </row>
        <row r="16">
          <cell r="D16">
            <v>30047</v>
          </cell>
          <cell r="E16">
            <v>64</v>
          </cell>
          <cell r="F16">
            <v>30111</v>
          </cell>
          <cell r="G16">
            <v>276340</v>
          </cell>
          <cell r="H16">
            <v>298</v>
          </cell>
          <cell r="I16">
            <v>276638</v>
          </cell>
          <cell r="J16">
            <v>306387</v>
          </cell>
          <cell r="K16">
            <v>362</v>
          </cell>
          <cell r="L16">
            <v>306749</v>
          </cell>
        </row>
        <row r="17">
          <cell r="D17">
            <v>39238</v>
          </cell>
          <cell r="E17">
            <v>50</v>
          </cell>
          <cell r="F17">
            <v>39288</v>
          </cell>
          <cell r="G17">
            <v>282443</v>
          </cell>
          <cell r="H17">
            <v>86</v>
          </cell>
          <cell r="I17">
            <v>282529</v>
          </cell>
          <cell r="J17">
            <v>321681</v>
          </cell>
          <cell r="K17">
            <v>136</v>
          </cell>
          <cell r="L17">
            <v>321817</v>
          </cell>
        </row>
        <row r="18">
          <cell r="D18">
            <v>46453</v>
          </cell>
          <cell r="E18">
            <v>203</v>
          </cell>
          <cell r="F18">
            <v>46656</v>
          </cell>
          <cell r="G18">
            <v>336090</v>
          </cell>
          <cell r="H18">
            <v>21</v>
          </cell>
          <cell r="I18">
            <v>336111</v>
          </cell>
          <cell r="J18">
            <v>382543</v>
          </cell>
          <cell r="K18">
            <v>224</v>
          </cell>
          <cell r="L18">
            <v>382767</v>
          </cell>
        </row>
        <row r="19">
          <cell r="D19">
            <v>18686</v>
          </cell>
          <cell r="E19">
            <v>0</v>
          </cell>
          <cell r="F19">
            <v>18686</v>
          </cell>
          <cell r="G19">
            <v>404174</v>
          </cell>
          <cell r="H19">
            <v>6</v>
          </cell>
          <cell r="I19">
            <v>404180</v>
          </cell>
          <cell r="J19">
            <v>422860</v>
          </cell>
          <cell r="K19">
            <v>6</v>
          </cell>
          <cell r="L19">
            <v>422866</v>
          </cell>
        </row>
        <row r="20">
          <cell r="D20">
            <v>21730</v>
          </cell>
          <cell r="E20">
            <v>0</v>
          </cell>
          <cell r="F20">
            <v>21730</v>
          </cell>
          <cell r="G20">
            <v>481147</v>
          </cell>
          <cell r="H20">
            <v>3</v>
          </cell>
          <cell r="I20">
            <v>481150</v>
          </cell>
          <cell r="J20">
            <v>502877</v>
          </cell>
          <cell r="K20">
            <v>3</v>
          </cell>
          <cell r="L20">
            <v>502880</v>
          </cell>
        </row>
        <row r="21">
          <cell r="D21">
            <v>12052</v>
          </cell>
          <cell r="E21">
            <v>1</v>
          </cell>
          <cell r="F21">
            <v>12053</v>
          </cell>
          <cell r="G21">
            <v>588453</v>
          </cell>
          <cell r="H21">
            <v>0</v>
          </cell>
          <cell r="I21">
            <v>588453</v>
          </cell>
          <cell r="J21">
            <v>600505</v>
          </cell>
          <cell r="K21">
            <v>1</v>
          </cell>
          <cell r="L21">
            <v>600506</v>
          </cell>
        </row>
        <row r="22">
          <cell r="D22">
            <v>3648</v>
          </cell>
          <cell r="E22">
            <v>0</v>
          </cell>
          <cell r="F22">
            <v>3648</v>
          </cell>
          <cell r="G22">
            <v>611183</v>
          </cell>
          <cell r="H22">
            <v>0</v>
          </cell>
          <cell r="I22">
            <v>611183</v>
          </cell>
          <cell r="J22">
            <v>614831</v>
          </cell>
          <cell r="K22">
            <v>0</v>
          </cell>
          <cell r="L22">
            <v>614831</v>
          </cell>
        </row>
        <row r="23">
          <cell r="D23">
            <v>29</v>
          </cell>
          <cell r="E23">
            <v>0</v>
          </cell>
          <cell r="F23">
            <v>29</v>
          </cell>
          <cell r="G23">
            <v>436574</v>
          </cell>
          <cell r="H23">
            <v>0</v>
          </cell>
          <cell r="I23">
            <v>436574</v>
          </cell>
          <cell r="J23">
            <v>436603</v>
          </cell>
          <cell r="K23">
            <v>0</v>
          </cell>
          <cell r="L23">
            <v>436603</v>
          </cell>
        </row>
        <row r="24">
          <cell r="D24">
            <v>20</v>
          </cell>
          <cell r="E24">
            <v>0</v>
          </cell>
          <cell r="F24">
            <v>20</v>
          </cell>
          <cell r="G24">
            <v>250740</v>
          </cell>
          <cell r="H24">
            <v>0</v>
          </cell>
          <cell r="I24">
            <v>250740</v>
          </cell>
          <cell r="J24">
            <v>250760</v>
          </cell>
          <cell r="K24">
            <v>0</v>
          </cell>
          <cell r="L24">
            <v>250760</v>
          </cell>
        </row>
        <row r="25">
          <cell r="D25">
            <v>28</v>
          </cell>
          <cell r="E25">
            <v>0</v>
          </cell>
          <cell r="F25">
            <v>28</v>
          </cell>
          <cell r="G25">
            <v>99663</v>
          </cell>
          <cell r="H25">
            <v>0</v>
          </cell>
          <cell r="I25">
            <v>99663</v>
          </cell>
          <cell r="J25">
            <v>99691</v>
          </cell>
          <cell r="K25">
            <v>0</v>
          </cell>
          <cell r="L25">
            <v>99691</v>
          </cell>
        </row>
        <row r="26">
          <cell r="D26">
            <v>860</v>
          </cell>
          <cell r="E26">
            <v>0</v>
          </cell>
          <cell r="F26">
            <v>860</v>
          </cell>
          <cell r="G26">
            <v>75633</v>
          </cell>
          <cell r="H26">
            <v>0</v>
          </cell>
          <cell r="I26">
            <v>75633</v>
          </cell>
          <cell r="J26">
            <v>76493</v>
          </cell>
          <cell r="K26">
            <v>0</v>
          </cell>
          <cell r="L26">
            <v>76493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205882</v>
          </cell>
          <cell r="E30">
            <v>409</v>
          </cell>
          <cell r="F30">
            <v>206291</v>
          </cell>
          <cell r="G30">
            <v>6133622</v>
          </cell>
          <cell r="H30">
            <v>31584</v>
          </cell>
          <cell r="I30">
            <v>6165206</v>
          </cell>
          <cell r="J30">
            <v>6339504</v>
          </cell>
          <cell r="K30">
            <v>31993</v>
          </cell>
          <cell r="L30">
            <v>6371497</v>
          </cell>
        </row>
        <row r="31">
          <cell r="D31">
            <v>795.93</v>
          </cell>
          <cell r="E31">
            <v>714.11</v>
          </cell>
          <cell r="F31">
            <v>795.76</v>
          </cell>
          <cell r="G31">
            <v>771.2</v>
          </cell>
          <cell r="H31">
            <v>190.96</v>
          </cell>
          <cell r="I31">
            <v>768.23</v>
          </cell>
          <cell r="J31">
            <v>772</v>
          </cell>
          <cell r="K31">
            <v>197.65</v>
          </cell>
          <cell r="L31">
            <v>769.12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10</v>
          </cell>
          <cell r="H32">
            <v>0</v>
          </cell>
          <cell r="I32">
            <v>10</v>
          </cell>
          <cell r="J32">
            <v>10</v>
          </cell>
          <cell r="K32">
            <v>0</v>
          </cell>
          <cell r="L32">
            <v>10</v>
          </cell>
        </row>
      </sheetData>
      <sheetData sheetId="1">
        <row r="10">
          <cell r="D10">
            <v>228</v>
          </cell>
          <cell r="E10">
            <v>45</v>
          </cell>
          <cell r="F10">
            <v>273</v>
          </cell>
          <cell r="G10">
            <v>567266</v>
          </cell>
          <cell r="H10">
            <v>148285</v>
          </cell>
          <cell r="I10">
            <v>715551</v>
          </cell>
          <cell r="J10">
            <v>567494</v>
          </cell>
          <cell r="K10">
            <v>148330</v>
          </cell>
          <cell r="L10">
            <v>715824</v>
          </cell>
        </row>
        <row r="11">
          <cell r="D11">
            <v>1456</v>
          </cell>
          <cell r="E11">
            <v>194</v>
          </cell>
          <cell r="F11">
            <v>1650</v>
          </cell>
          <cell r="G11">
            <v>654230</v>
          </cell>
          <cell r="H11">
            <v>127591</v>
          </cell>
          <cell r="I11">
            <v>781821</v>
          </cell>
          <cell r="J11">
            <v>655686</v>
          </cell>
          <cell r="K11">
            <v>127785</v>
          </cell>
          <cell r="L11">
            <v>783471</v>
          </cell>
        </row>
        <row r="12">
          <cell r="D12">
            <v>3715</v>
          </cell>
          <cell r="E12">
            <v>428</v>
          </cell>
          <cell r="F12">
            <v>4143</v>
          </cell>
          <cell r="G12">
            <v>606642</v>
          </cell>
          <cell r="H12">
            <v>144165</v>
          </cell>
          <cell r="I12">
            <v>750807</v>
          </cell>
          <cell r="J12">
            <v>610357</v>
          </cell>
          <cell r="K12">
            <v>144593</v>
          </cell>
          <cell r="L12">
            <v>754950</v>
          </cell>
        </row>
        <row r="13">
          <cell r="D13">
            <v>7223</v>
          </cell>
          <cell r="E13">
            <v>846</v>
          </cell>
          <cell r="F13">
            <v>8069</v>
          </cell>
          <cell r="G13">
            <v>488547</v>
          </cell>
          <cell r="H13">
            <v>135638</v>
          </cell>
          <cell r="I13">
            <v>624185</v>
          </cell>
          <cell r="J13">
            <v>495770</v>
          </cell>
          <cell r="K13">
            <v>136484</v>
          </cell>
          <cell r="L13">
            <v>632254</v>
          </cell>
        </row>
        <row r="14">
          <cell r="D14">
            <v>11023</v>
          </cell>
          <cell r="E14">
            <v>1764</v>
          </cell>
          <cell r="F14">
            <v>12787</v>
          </cell>
          <cell r="G14">
            <v>431237</v>
          </cell>
          <cell r="H14">
            <v>50379</v>
          </cell>
          <cell r="I14">
            <v>481616</v>
          </cell>
          <cell r="J14">
            <v>442260</v>
          </cell>
          <cell r="K14">
            <v>52143</v>
          </cell>
          <cell r="L14">
            <v>494403</v>
          </cell>
        </row>
        <row r="15">
          <cell r="D15">
            <v>16111</v>
          </cell>
          <cell r="E15">
            <v>2695</v>
          </cell>
          <cell r="F15">
            <v>18806</v>
          </cell>
          <cell r="G15">
            <v>417736</v>
          </cell>
          <cell r="H15">
            <v>47427</v>
          </cell>
          <cell r="I15">
            <v>465163</v>
          </cell>
          <cell r="J15">
            <v>433847</v>
          </cell>
          <cell r="K15">
            <v>50122</v>
          </cell>
          <cell r="L15">
            <v>483969</v>
          </cell>
        </row>
        <row r="16">
          <cell r="D16">
            <v>35172</v>
          </cell>
          <cell r="E16">
            <v>4825</v>
          </cell>
          <cell r="F16">
            <v>39997</v>
          </cell>
          <cell r="G16">
            <v>765984</v>
          </cell>
          <cell r="H16">
            <v>40746</v>
          </cell>
          <cell r="I16">
            <v>806730</v>
          </cell>
          <cell r="J16">
            <v>801156</v>
          </cell>
          <cell r="K16">
            <v>45571</v>
          </cell>
          <cell r="L16">
            <v>846727</v>
          </cell>
        </row>
        <row r="17">
          <cell r="D17">
            <v>64569</v>
          </cell>
          <cell r="E17">
            <v>5237</v>
          </cell>
          <cell r="F17">
            <v>69806</v>
          </cell>
          <cell r="G17">
            <v>564096</v>
          </cell>
          <cell r="H17">
            <v>13338</v>
          </cell>
          <cell r="I17">
            <v>577434</v>
          </cell>
          <cell r="J17">
            <v>628665</v>
          </cell>
          <cell r="K17">
            <v>18575</v>
          </cell>
          <cell r="L17">
            <v>647240</v>
          </cell>
        </row>
        <row r="18">
          <cell r="D18">
            <v>82827</v>
          </cell>
          <cell r="E18">
            <v>4920</v>
          </cell>
          <cell r="F18">
            <v>87747</v>
          </cell>
          <cell r="G18">
            <v>478099</v>
          </cell>
          <cell r="H18">
            <v>1990</v>
          </cell>
          <cell r="I18">
            <v>480089</v>
          </cell>
          <cell r="J18">
            <v>560926</v>
          </cell>
          <cell r="K18">
            <v>6910</v>
          </cell>
          <cell r="L18">
            <v>567836</v>
          </cell>
        </row>
        <row r="19">
          <cell r="D19">
            <v>1052</v>
          </cell>
          <cell r="E19">
            <v>5</v>
          </cell>
          <cell r="F19">
            <v>1057</v>
          </cell>
          <cell r="G19">
            <v>452325</v>
          </cell>
          <cell r="H19">
            <v>477</v>
          </cell>
          <cell r="I19">
            <v>452802</v>
          </cell>
          <cell r="J19">
            <v>453377</v>
          </cell>
          <cell r="K19">
            <v>482</v>
          </cell>
          <cell r="L19">
            <v>453859</v>
          </cell>
        </row>
        <row r="20">
          <cell r="D20">
            <v>833</v>
          </cell>
          <cell r="E20">
            <v>5</v>
          </cell>
          <cell r="F20">
            <v>838</v>
          </cell>
          <cell r="G20">
            <v>444778</v>
          </cell>
          <cell r="H20">
            <v>82</v>
          </cell>
          <cell r="I20">
            <v>444860</v>
          </cell>
          <cell r="J20">
            <v>445611</v>
          </cell>
          <cell r="K20">
            <v>87</v>
          </cell>
          <cell r="L20">
            <v>445698</v>
          </cell>
        </row>
        <row r="21">
          <cell r="D21">
            <v>804</v>
          </cell>
          <cell r="E21">
            <v>1</v>
          </cell>
          <cell r="F21">
            <v>805</v>
          </cell>
          <cell r="G21">
            <v>401688</v>
          </cell>
          <cell r="H21">
            <v>44</v>
          </cell>
          <cell r="I21">
            <v>401732</v>
          </cell>
          <cell r="J21">
            <v>402492</v>
          </cell>
          <cell r="K21">
            <v>45</v>
          </cell>
          <cell r="L21">
            <v>402537</v>
          </cell>
        </row>
        <row r="22">
          <cell r="D22">
            <v>981</v>
          </cell>
          <cell r="E22">
            <v>0</v>
          </cell>
          <cell r="F22">
            <v>981</v>
          </cell>
          <cell r="G22">
            <v>346740</v>
          </cell>
          <cell r="H22">
            <v>27</v>
          </cell>
          <cell r="I22">
            <v>346767</v>
          </cell>
          <cell r="J22">
            <v>347721</v>
          </cell>
          <cell r="K22">
            <v>27</v>
          </cell>
          <cell r="L22">
            <v>347748</v>
          </cell>
        </row>
        <row r="23">
          <cell r="D23">
            <v>40</v>
          </cell>
          <cell r="E23">
            <v>0</v>
          </cell>
          <cell r="F23">
            <v>40</v>
          </cell>
          <cell r="G23">
            <v>218927</v>
          </cell>
          <cell r="H23">
            <v>15</v>
          </cell>
          <cell r="I23">
            <v>218942</v>
          </cell>
          <cell r="J23">
            <v>218967</v>
          </cell>
          <cell r="K23">
            <v>15</v>
          </cell>
          <cell r="L23">
            <v>218982</v>
          </cell>
        </row>
        <row r="24">
          <cell r="D24">
            <v>31</v>
          </cell>
          <cell r="E24">
            <v>0</v>
          </cell>
          <cell r="F24">
            <v>31</v>
          </cell>
          <cell r="G24">
            <v>107423</v>
          </cell>
          <cell r="H24">
            <v>3</v>
          </cell>
          <cell r="I24">
            <v>107426</v>
          </cell>
          <cell r="J24">
            <v>107454</v>
          </cell>
          <cell r="K24">
            <v>3</v>
          </cell>
          <cell r="L24">
            <v>107457</v>
          </cell>
        </row>
        <row r="25">
          <cell r="D25">
            <v>24</v>
          </cell>
          <cell r="E25">
            <v>0</v>
          </cell>
          <cell r="F25">
            <v>24</v>
          </cell>
          <cell r="G25">
            <v>36955</v>
          </cell>
          <cell r="H25">
            <v>1</v>
          </cell>
          <cell r="I25">
            <v>36956</v>
          </cell>
          <cell r="J25">
            <v>36979</v>
          </cell>
          <cell r="K25">
            <v>1</v>
          </cell>
          <cell r="L25">
            <v>36980</v>
          </cell>
        </row>
        <row r="26">
          <cell r="D26">
            <v>740</v>
          </cell>
          <cell r="E26">
            <v>0</v>
          </cell>
          <cell r="F26">
            <v>740</v>
          </cell>
          <cell r="G26">
            <v>40234</v>
          </cell>
          <cell r="H26">
            <v>2</v>
          </cell>
          <cell r="I26">
            <v>40236</v>
          </cell>
          <cell r="J26">
            <v>40974</v>
          </cell>
          <cell r="K26">
            <v>2</v>
          </cell>
          <cell r="L26">
            <v>40976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226829</v>
          </cell>
          <cell r="E30">
            <v>20965</v>
          </cell>
          <cell r="F30">
            <v>247794</v>
          </cell>
          <cell r="G30">
            <v>7022907</v>
          </cell>
          <cell r="H30">
            <v>710210</v>
          </cell>
          <cell r="I30">
            <v>7733117</v>
          </cell>
          <cell r="J30">
            <v>7249736</v>
          </cell>
          <cell r="K30">
            <v>731175</v>
          </cell>
          <cell r="L30">
            <v>7980911</v>
          </cell>
        </row>
        <row r="31">
          <cell r="D31">
            <v>721.07</v>
          </cell>
          <cell r="E31">
            <v>662.99</v>
          </cell>
          <cell r="F31">
            <v>716.16</v>
          </cell>
          <cell r="G31">
            <v>651.23</v>
          </cell>
          <cell r="H31">
            <v>276.89</v>
          </cell>
          <cell r="I31">
            <v>616.85</v>
          </cell>
          <cell r="J31">
            <v>653.41999999999996</v>
          </cell>
          <cell r="K31">
            <v>287.95999999999998</v>
          </cell>
          <cell r="L31">
            <v>619.92999999999995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2</v>
          </cell>
          <cell r="H32">
            <v>0</v>
          </cell>
          <cell r="I32">
            <v>2</v>
          </cell>
          <cell r="J32">
            <v>2</v>
          </cell>
          <cell r="K32">
            <v>0</v>
          </cell>
          <cell r="L32">
            <v>2</v>
          </cell>
        </row>
      </sheetData>
      <sheetData sheetId="2">
        <row r="10">
          <cell r="D10">
            <v>445</v>
          </cell>
          <cell r="E10">
            <v>45</v>
          </cell>
          <cell r="F10">
            <v>490</v>
          </cell>
          <cell r="G10">
            <v>1349577</v>
          </cell>
          <cell r="H10">
            <v>158156</v>
          </cell>
          <cell r="I10">
            <v>1507733</v>
          </cell>
          <cell r="J10">
            <v>1350022</v>
          </cell>
          <cell r="K10">
            <v>158201</v>
          </cell>
          <cell r="L10">
            <v>1508223</v>
          </cell>
        </row>
        <row r="11">
          <cell r="D11">
            <v>2516</v>
          </cell>
          <cell r="E11">
            <v>196</v>
          </cell>
          <cell r="F11">
            <v>2712</v>
          </cell>
          <cell r="G11">
            <v>1171203</v>
          </cell>
          <cell r="H11">
            <v>136142</v>
          </cell>
          <cell r="I11">
            <v>1307345</v>
          </cell>
          <cell r="J11">
            <v>1173719</v>
          </cell>
          <cell r="K11">
            <v>136338</v>
          </cell>
          <cell r="L11">
            <v>1310057</v>
          </cell>
        </row>
        <row r="12">
          <cell r="D12">
            <v>6334</v>
          </cell>
          <cell r="E12">
            <v>437</v>
          </cell>
          <cell r="F12">
            <v>6771</v>
          </cell>
          <cell r="G12">
            <v>969593</v>
          </cell>
          <cell r="H12">
            <v>151140</v>
          </cell>
          <cell r="I12">
            <v>1120733</v>
          </cell>
          <cell r="J12">
            <v>975927</v>
          </cell>
          <cell r="K12">
            <v>151577</v>
          </cell>
          <cell r="L12">
            <v>1127504</v>
          </cell>
        </row>
        <row r="13">
          <cell r="D13">
            <v>12048</v>
          </cell>
          <cell r="E13">
            <v>856</v>
          </cell>
          <cell r="F13">
            <v>12904</v>
          </cell>
          <cell r="G13">
            <v>721180</v>
          </cell>
          <cell r="H13">
            <v>139906</v>
          </cell>
          <cell r="I13">
            <v>861086</v>
          </cell>
          <cell r="J13">
            <v>733228</v>
          </cell>
          <cell r="K13">
            <v>140762</v>
          </cell>
          <cell r="L13">
            <v>873990</v>
          </cell>
        </row>
        <row r="14">
          <cell r="D14">
            <v>19875</v>
          </cell>
          <cell r="E14">
            <v>1785</v>
          </cell>
          <cell r="F14">
            <v>21660</v>
          </cell>
          <cell r="G14">
            <v>626862</v>
          </cell>
          <cell r="H14">
            <v>51419</v>
          </cell>
          <cell r="I14">
            <v>678281</v>
          </cell>
          <cell r="J14">
            <v>646737</v>
          </cell>
          <cell r="K14">
            <v>53204</v>
          </cell>
          <cell r="L14">
            <v>699941</v>
          </cell>
        </row>
        <row r="15">
          <cell r="D15">
            <v>31629</v>
          </cell>
          <cell r="E15">
            <v>2744</v>
          </cell>
          <cell r="F15">
            <v>34373</v>
          </cell>
          <cell r="G15">
            <v>618425</v>
          </cell>
          <cell r="H15">
            <v>47892</v>
          </cell>
          <cell r="I15">
            <v>666317</v>
          </cell>
          <cell r="J15">
            <v>650054</v>
          </cell>
          <cell r="K15">
            <v>50636</v>
          </cell>
          <cell r="L15">
            <v>700690</v>
          </cell>
        </row>
        <row r="16">
          <cell r="D16">
            <v>65219</v>
          </cell>
          <cell r="E16">
            <v>4889</v>
          </cell>
          <cell r="F16">
            <v>70108</v>
          </cell>
          <cell r="G16">
            <v>1042324</v>
          </cell>
          <cell r="H16">
            <v>41044</v>
          </cell>
          <cell r="I16">
            <v>1083368</v>
          </cell>
          <cell r="J16">
            <v>1107543</v>
          </cell>
          <cell r="K16">
            <v>45933</v>
          </cell>
          <cell r="L16">
            <v>1153476</v>
          </cell>
        </row>
        <row r="17">
          <cell r="D17">
            <v>103807</v>
          </cell>
          <cell r="E17">
            <v>5287</v>
          </cell>
          <cell r="F17">
            <v>109094</v>
          </cell>
          <cell r="G17">
            <v>846539</v>
          </cell>
          <cell r="H17">
            <v>13424</v>
          </cell>
          <cell r="I17">
            <v>859963</v>
          </cell>
          <cell r="J17">
            <v>950346</v>
          </cell>
          <cell r="K17">
            <v>18711</v>
          </cell>
          <cell r="L17">
            <v>969057</v>
          </cell>
        </row>
        <row r="18">
          <cell r="D18">
            <v>129280</v>
          </cell>
          <cell r="E18">
            <v>5123</v>
          </cell>
          <cell r="F18">
            <v>134403</v>
          </cell>
          <cell r="G18">
            <v>814189</v>
          </cell>
          <cell r="H18">
            <v>2011</v>
          </cell>
          <cell r="I18">
            <v>816200</v>
          </cell>
          <cell r="J18">
            <v>943469</v>
          </cell>
          <cell r="K18">
            <v>7134</v>
          </cell>
          <cell r="L18">
            <v>950603</v>
          </cell>
        </row>
        <row r="19">
          <cell r="D19">
            <v>19738</v>
          </cell>
          <cell r="E19">
            <v>5</v>
          </cell>
          <cell r="F19">
            <v>19743</v>
          </cell>
          <cell r="G19">
            <v>856499</v>
          </cell>
          <cell r="H19">
            <v>483</v>
          </cell>
          <cell r="I19">
            <v>856982</v>
          </cell>
          <cell r="J19">
            <v>876237</v>
          </cell>
          <cell r="K19">
            <v>488</v>
          </cell>
          <cell r="L19">
            <v>876725</v>
          </cell>
        </row>
        <row r="20">
          <cell r="D20">
            <v>22563</v>
          </cell>
          <cell r="E20">
            <v>5</v>
          </cell>
          <cell r="F20">
            <v>22568</v>
          </cell>
          <cell r="G20">
            <v>925925</v>
          </cell>
          <cell r="H20">
            <v>85</v>
          </cell>
          <cell r="I20">
            <v>926010</v>
          </cell>
          <cell r="J20">
            <v>948488</v>
          </cell>
          <cell r="K20">
            <v>90</v>
          </cell>
          <cell r="L20">
            <v>948578</v>
          </cell>
        </row>
        <row r="21">
          <cell r="D21">
            <v>12856</v>
          </cell>
          <cell r="E21">
            <v>2</v>
          </cell>
          <cell r="F21">
            <v>12858</v>
          </cell>
          <cell r="G21">
            <v>990141</v>
          </cell>
          <cell r="H21">
            <v>44</v>
          </cell>
          <cell r="I21">
            <v>990185</v>
          </cell>
          <cell r="J21">
            <v>1002997</v>
          </cell>
          <cell r="K21">
            <v>46</v>
          </cell>
          <cell r="L21">
            <v>1003043</v>
          </cell>
        </row>
        <row r="22">
          <cell r="D22">
            <v>4629</v>
          </cell>
          <cell r="E22">
            <v>0</v>
          </cell>
          <cell r="F22">
            <v>4629</v>
          </cell>
          <cell r="G22">
            <v>957923</v>
          </cell>
          <cell r="H22">
            <v>27</v>
          </cell>
          <cell r="I22">
            <v>957950</v>
          </cell>
          <cell r="J22">
            <v>962552</v>
          </cell>
          <cell r="K22">
            <v>27</v>
          </cell>
          <cell r="L22">
            <v>962579</v>
          </cell>
        </row>
        <row r="23">
          <cell r="D23">
            <v>69</v>
          </cell>
          <cell r="E23">
            <v>0</v>
          </cell>
          <cell r="F23">
            <v>69</v>
          </cell>
          <cell r="G23">
            <v>655501</v>
          </cell>
          <cell r="H23">
            <v>15</v>
          </cell>
          <cell r="I23">
            <v>655516</v>
          </cell>
          <cell r="J23">
            <v>655570</v>
          </cell>
          <cell r="K23">
            <v>15</v>
          </cell>
          <cell r="L23">
            <v>655585</v>
          </cell>
        </row>
        <row r="24">
          <cell r="D24">
            <v>51</v>
          </cell>
          <cell r="E24">
            <v>0</v>
          </cell>
          <cell r="F24">
            <v>51</v>
          </cell>
          <cell r="G24">
            <v>358163</v>
          </cell>
          <cell r="H24">
            <v>3</v>
          </cell>
          <cell r="I24">
            <v>358166</v>
          </cell>
          <cell r="J24">
            <v>358214</v>
          </cell>
          <cell r="K24">
            <v>3</v>
          </cell>
          <cell r="L24">
            <v>358217</v>
          </cell>
        </row>
        <row r="25">
          <cell r="D25">
            <v>52</v>
          </cell>
          <cell r="E25">
            <v>0</v>
          </cell>
          <cell r="F25">
            <v>52</v>
          </cell>
          <cell r="G25">
            <v>136618</v>
          </cell>
          <cell r="H25">
            <v>1</v>
          </cell>
          <cell r="I25">
            <v>136619</v>
          </cell>
          <cell r="J25">
            <v>136670</v>
          </cell>
          <cell r="K25">
            <v>1</v>
          </cell>
          <cell r="L25">
            <v>136671</v>
          </cell>
        </row>
        <row r="26">
          <cell r="D26">
            <v>1600</v>
          </cell>
          <cell r="E26">
            <v>0</v>
          </cell>
          <cell r="F26">
            <v>1600</v>
          </cell>
          <cell r="G26">
            <v>115867</v>
          </cell>
          <cell r="H26">
            <v>2</v>
          </cell>
          <cell r="I26">
            <v>115869</v>
          </cell>
          <cell r="J26">
            <v>117467</v>
          </cell>
          <cell r="K26">
            <v>2</v>
          </cell>
          <cell r="L26">
            <v>117469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432711</v>
          </cell>
          <cell r="E30">
            <v>21374</v>
          </cell>
          <cell r="F30">
            <v>454085</v>
          </cell>
          <cell r="G30">
            <v>13156529</v>
          </cell>
          <cell r="H30">
            <v>741794</v>
          </cell>
          <cell r="I30">
            <v>13898323</v>
          </cell>
          <cell r="J30">
            <v>13589240</v>
          </cell>
          <cell r="K30">
            <v>763168</v>
          </cell>
          <cell r="L30">
            <v>14352408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12</v>
          </cell>
          <cell r="H32">
            <v>0</v>
          </cell>
          <cell r="I32">
            <v>12</v>
          </cell>
          <cell r="J32">
            <v>12</v>
          </cell>
          <cell r="K32">
            <v>0</v>
          </cell>
          <cell r="L32">
            <v>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3-05"/>
    </sheetNames>
    <sheetDataSet>
      <sheetData sheetId="0">
        <row r="28">
          <cell r="C28">
            <v>3000</v>
          </cell>
        </row>
        <row r="29">
          <cell r="C29">
            <v>1634</v>
          </cell>
        </row>
        <row r="30">
          <cell r="C30">
            <v>3000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"/>
      <sheetName val="MC, PR &amp; SMIC"/>
    </sheetNames>
    <sheetDataSet>
      <sheetData sheetId="0">
        <row r="52">
          <cell r="E52">
            <v>833.2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45">
          <cell r="G45">
            <v>286.14</v>
          </cell>
        </row>
        <row r="47">
          <cell r="J47">
            <v>893.97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8"/>
  <dimension ref="A1:AD82"/>
  <sheetViews>
    <sheetView showGridLines="0" topLeftCell="H1" zoomScaleNormal="100" workbookViewId="0">
      <selection activeCell="T31" sqref="T31"/>
    </sheetView>
  </sheetViews>
  <sheetFormatPr baseColWidth="10" defaultRowHeight="12.75" x14ac:dyDescent="0.2"/>
  <cols>
    <col min="1" max="3" width="6.85546875" customWidth="1"/>
    <col min="4" max="4" width="8.42578125" customWidth="1"/>
    <col min="5" max="5" width="9.42578125" customWidth="1"/>
    <col min="6" max="7" width="8.42578125" customWidth="1"/>
    <col min="8" max="8" width="9.42578125" customWidth="1"/>
    <col min="9" max="10" width="8.42578125" customWidth="1"/>
    <col min="11" max="11" width="9.42578125" customWidth="1"/>
    <col min="12" max="12" width="8.42578125" customWidth="1"/>
    <col min="13" max="16" width="1.42578125" customWidth="1"/>
    <col min="20" max="20" width="16.28515625" customWidth="1"/>
    <col min="24" max="24" width="6.85546875" customWidth="1"/>
  </cols>
  <sheetData>
    <row r="1" spans="1:30" x14ac:dyDescent="0.2">
      <c r="A1" s="32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 s="79">
        <v>2018</v>
      </c>
      <c r="U1" s="82" t="str">
        <f>"Répartition du montant global moyen servi au 31 décembre " &amp;(Q1)&amp;"  - Droits directs"</f>
        <v>Répartition du montant global moyen servi au 31 décembre 2018  - Droits directs</v>
      </c>
      <c r="V1" s="82"/>
      <c r="W1" s="82"/>
      <c r="X1" s="82"/>
      <c r="Y1" s="82"/>
      <c r="Z1" s="82"/>
      <c r="AA1" s="82"/>
      <c r="AB1" s="82"/>
      <c r="AC1" s="82"/>
      <c r="AD1" s="82"/>
    </row>
    <row r="2" spans="1:30" x14ac:dyDescent="0.2">
      <c r="A2" s="32" t="str">
        <f>"AU 31 DÉCEMBRE "&amp;Q1</f>
        <v>AU 31 DÉCEMBRE 2018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1"/>
      <c r="N2" s="1"/>
      <c r="O2" s="1"/>
      <c r="P2" s="1"/>
      <c r="U2" s="82" t="s">
        <v>20</v>
      </c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2" t="s">
        <v>14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  <c r="N3" s="1"/>
      <c r="O3" s="1"/>
      <c r="P3" s="1"/>
    </row>
    <row r="4" spans="1:30" x14ac:dyDescent="0.2">
      <c r="A4" s="2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3"/>
      <c r="N4" s="33"/>
      <c r="O4" s="4"/>
      <c r="P4" s="4"/>
    </row>
    <row r="5" spans="1:30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3"/>
      <c r="N5" s="33"/>
      <c r="O5" s="4"/>
      <c r="P5" s="4"/>
    </row>
    <row r="6" spans="1:30" ht="13.15" customHeight="1" x14ac:dyDescent="0.2">
      <c r="A6" s="80" t="s">
        <v>1</v>
      </c>
      <c r="B6" s="80"/>
      <c r="C6" s="5"/>
      <c r="D6" s="5"/>
      <c r="E6" s="5"/>
      <c r="F6" s="5"/>
      <c r="G6" s="5"/>
      <c r="H6" s="5"/>
      <c r="I6" s="5"/>
      <c r="J6" s="5"/>
      <c r="K6" s="5"/>
      <c r="M6" s="33"/>
      <c r="N6" s="33"/>
      <c r="O6" s="5"/>
      <c r="P6" s="5"/>
      <c r="T6" s="53" t="s">
        <v>30</v>
      </c>
      <c r="U6" s="55"/>
      <c r="V6" s="55"/>
      <c r="W6" s="55"/>
      <c r="X6" s="55"/>
      <c r="Y6" s="55"/>
      <c r="Z6" s="55"/>
      <c r="AA6" s="55"/>
    </row>
    <row r="7" spans="1:30" ht="22.5" customHeight="1" x14ac:dyDescent="0.2">
      <c r="A7" s="6" t="s">
        <v>2</v>
      </c>
      <c r="B7" s="7"/>
      <c r="C7" s="7"/>
      <c r="D7" s="8" t="s">
        <v>33</v>
      </c>
      <c r="E7" s="9"/>
      <c r="F7" s="10"/>
      <c r="G7" s="8" t="s">
        <v>34</v>
      </c>
      <c r="H7" s="9"/>
      <c r="I7" s="10"/>
      <c r="J7" s="12" t="s">
        <v>3</v>
      </c>
      <c r="K7" s="11"/>
      <c r="L7" s="10"/>
      <c r="M7" s="34"/>
      <c r="N7" s="5"/>
      <c r="O7" s="5"/>
      <c r="P7" s="5"/>
      <c r="R7" s="55"/>
      <c r="S7" s="55"/>
      <c r="T7" s="55"/>
      <c r="U7" s="55"/>
      <c r="V7" s="55"/>
      <c r="W7" s="55"/>
      <c r="X7" s="55"/>
      <c r="Y7" s="55"/>
      <c r="Z7" s="55"/>
      <c r="AA7" s="55"/>
      <c r="AB7" s="51"/>
    </row>
    <row r="8" spans="1:30" ht="23.25" customHeight="1" x14ac:dyDescent="0.2">
      <c r="A8" s="13" t="s">
        <v>4</v>
      </c>
      <c r="B8" s="14"/>
      <c r="C8" s="14"/>
      <c r="D8" s="74" t="s">
        <v>26</v>
      </c>
      <c r="E8" s="74" t="s">
        <v>27</v>
      </c>
      <c r="F8" s="75" t="s">
        <v>5</v>
      </c>
      <c r="G8" s="74" t="s">
        <v>26</v>
      </c>
      <c r="H8" s="74" t="s">
        <v>27</v>
      </c>
      <c r="I8" s="75" t="s">
        <v>5</v>
      </c>
      <c r="J8" s="74" t="s">
        <v>26</v>
      </c>
      <c r="K8" s="74" t="s">
        <v>27</v>
      </c>
      <c r="L8" s="76" t="s">
        <v>5</v>
      </c>
      <c r="M8" s="34"/>
      <c r="N8" s="5"/>
      <c r="O8" s="5"/>
      <c r="P8" s="15"/>
      <c r="Q8" s="60">
        <f t="shared" ref="Q8:Q27" si="0">SUM(C36)</f>
        <v>100</v>
      </c>
      <c r="R8" s="41" t="str">
        <f t="shared" ref="R8:R27" si="1">(B36)</f>
        <v>à - de</v>
      </c>
      <c r="S8" s="61" t="str">
        <f>(A36)</f>
        <v>- de 1</v>
      </c>
    </row>
    <row r="9" spans="1:30" x14ac:dyDescent="0.2">
      <c r="A9" s="42" t="str">
        <f>('[1]T3-22 H'!A11)</f>
        <v>- de 1</v>
      </c>
      <c r="B9" s="16" t="s">
        <v>15</v>
      </c>
      <c r="C9" s="57">
        <f>SUM('[1]T3-22 H'!$C$11)</f>
        <v>100</v>
      </c>
      <c r="D9" s="35">
        <f>SUM([2]Hommes!D10)</f>
        <v>217</v>
      </c>
      <c r="E9" s="35">
        <f>SUM([2]Hommes!E10)</f>
        <v>0</v>
      </c>
      <c r="F9" s="35">
        <f>SUM([2]Hommes!F10)</f>
        <v>217</v>
      </c>
      <c r="G9" s="35">
        <f>SUM([2]Hommes!G10)</f>
        <v>782311</v>
      </c>
      <c r="H9" s="35">
        <f>SUM([2]Hommes!H10)</f>
        <v>9871</v>
      </c>
      <c r="I9" s="35">
        <f>SUM([2]Hommes!I10)</f>
        <v>792182</v>
      </c>
      <c r="J9" s="35">
        <f>SUM([2]Hommes!J10)</f>
        <v>782528</v>
      </c>
      <c r="K9" s="35">
        <f>SUM([2]Hommes!K10)</f>
        <v>9871</v>
      </c>
      <c r="L9" s="68">
        <f>SUM([2]Hommes!L10)</f>
        <v>792399</v>
      </c>
      <c r="M9" s="17"/>
      <c r="N9" s="18"/>
      <c r="O9" s="18"/>
      <c r="P9" s="18"/>
      <c r="Q9" s="60">
        <f t="shared" si="0"/>
        <v>200</v>
      </c>
      <c r="R9" s="41" t="str">
        <f t="shared" si="1"/>
        <v>à - de</v>
      </c>
      <c r="S9" s="61">
        <f t="shared" ref="S9:S27" si="2">SUM(A37)</f>
        <v>100</v>
      </c>
    </row>
    <row r="10" spans="1:30" x14ac:dyDescent="0.2">
      <c r="A10" s="56">
        <f>C9</f>
        <v>100</v>
      </c>
      <c r="B10" s="16" t="s">
        <v>15</v>
      </c>
      <c r="C10" s="57">
        <f>SUM('[1]T3-22 H'!C12)</f>
        <v>200</v>
      </c>
      <c r="D10" s="35">
        <f>SUM([2]Hommes!D11)</f>
        <v>1060</v>
      </c>
      <c r="E10" s="35">
        <f>SUM([2]Hommes!E11)</f>
        <v>2</v>
      </c>
      <c r="F10" s="35">
        <f>SUM([2]Hommes!F11)</f>
        <v>1062</v>
      </c>
      <c r="G10" s="35">
        <f>SUM([2]Hommes!G11)</f>
        <v>516973</v>
      </c>
      <c r="H10" s="35">
        <f>SUM([2]Hommes!H11)</f>
        <v>8551</v>
      </c>
      <c r="I10" s="35">
        <f>SUM([2]Hommes!I11)</f>
        <v>525524</v>
      </c>
      <c r="J10" s="35">
        <f>SUM([2]Hommes!J11)</f>
        <v>518033</v>
      </c>
      <c r="K10" s="35">
        <f>SUM([2]Hommes!K11)</f>
        <v>8553</v>
      </c>
      <c r="L10" s="68">
        <f>SUM([2]Hommes!L11)</f>
        <v>526586</v>
      </c>
      <c r="M10" s="4"/>
      <c r="N10" s="4"/>
      <c r="O10" s="4"/>
      <c r="P10" s="4"/>
      <c r="Q10" s="60">
        <f t="shared" si="0"/>
        <v>300</v>
      </c>
      <c r="R10" s="41" t="str">
        <f t="shared" si="1"/>
        <v>à - de</v>
      </c>
      <c r="S10" s="61">
        <f t="shared" si="2"/>
        <v>200</v>
      </c>
    </row>
    <row r="11" spans="1:30" x14ac:dyDescent="0.2">
      <c r="A11" s="56">
        <f t="shared" ref="A11:A28" si="3">C10</f>
        <v>200</v>
      </c>
      <c r="B11" s="16" t="s">
        <v>15</v>
      </c>
      <c r="C11" s="57">
        <f>SUM('[1]T3-22 H'!C13)</f>
        <v>300</v>
      </c>
      <c r="D11" s="35">
        <f>SUM([2]Hommes!D12)</f>
        <v>2619</v>
      </c>
      <c r="E11" s="35">
        <f>SUM([2]Hommes!E12)</f>
        <v>9</v>
      </c>
      <c r="F11" s="35">
        <f>SUM([2]Hommes!F12)</f>
        <v>2628</v>
      </c>
      <c r="G11" s="35">
        <f>SUM([2]Hommes!G12)</f>
        <v>362951</v>
      </c>
      <c r="H11" s="35">
        <f>SUM([2]Hommes!H12)</f>
        <v>6975</v>
      </c>
      <c r="I11" s="35">
        <f>SUM([2]Hommes!I12)</f>
        <v>369926</v>
      </c>
      <c r="J11" s="35">
        <f>SUM([2]Hommes!J12)</f>
        <v>365570</v>
      </c>
      <c r="K11" s="35">
        <f>SUM([2]Hommes!K12)</f>
        <v>6984</v>
      </c>
      <c r="L11" s="68">
        <f>SUM([2]Hommes!L12)</f>
        <v>372554</v>
      </c>
      <c r="M11" s="4"/>
      <c r="N11" s="4"/>
      <c r="O11" s="4"/>
      <c r="P11" s="4"/>
      <c r="Q11" s="60">
        <f t="shared" si="0"/>
        <v>400</v>
      </c>
      <c r="R11" s="41" t="str">
        <f t="shared" si="1"/>
        <v>à - de</v>
      </c>
      <c r="S11" s="61">
        <f t="shared" si="2"/>
        <v>300</v>
      </c>
    </row>
    <row r="12" spans="1:30" x14ac:dyDescent="0.2">
      <c r="A12" s="56">
        <f t="shared" si="3"/>
        <v>300</v>
      </c>
      <c r="B12" s="16" t="s">
        <v>15</v>
      </c>
      <c r="C12" s="57">
        <f>SUM('[1]T3-22 H'!C14)</f>
        <v>400</v>
      </c>
      <c r="D12" s="35">
        <f>SUM([2]Hommes!D13)</f>
        <v>4825</v>
      </c>
      <c r="E12" s="35">
        <f>SUM([2]Hommes!E13)</f>
        <v>10</v>
      </c>
      <c r="F12" s="35">
        <f>SUM([2]Hommes!F13)</f>
        <v>4835</v>
      </c>
      <c r="G12" s="35">
        <f>SUM([2]Hommes!G13)</f>
        <v>232633</v>
      </c>
      <c r="H12" s="35">
        <f>SUM([2]Hommes!H13)</f>
        <v>4268</v>
      </c>
      <c r="I12" s="35">
        <f>SUM([2]Hommes!I13)</f>
        <v>236901</v>
      </c>
      <c r="J12" s="35">
        <f>SUM([2]Hommes!J13)</f>
        <v>237458</v>
      </c>
      <c r="K12" s="35">
        <f>SUM([2]Hommes!K13)</f>
        <v>4278</v>
      </c>
      <c r="L12" s="68">
        <f>SUM([2]Hommes!L13)</f>
        <v>241736</v>
      </c>
      <c r="M12" s="4"/>
      <c r="N12" s="4"/>
      <c r="O12" s="4"/>
      <c r="P12" s="4"/>
      <c r="Q12" s="60">
        <f t="shared" si="0"/>
        <v>500</v>
      </c>
      <c r="R12" s="41" t="str">
        <f t="shared" si="1"/>
        <v>à - de</v>
      </c>
      <c r="S12" s="61">
        <f t="shared" si="2"/>
        <v>400</v>
      </c>
    </row>
    <row r="13" spans="1:30" x14ac:dyDescent="0.2">
      <c r="A13" s="56">
        <f t="shared" si="3"/>
        <v>400</v>
      </c>
      <c r="B13" s="16" t="s">
        <v>15</v>
      </c>
      <c r="C13" s="57">
        <f>SUM('[1]T3-22 H'!C15)</f>
        <v>500</v>
      </c>
      <c r="D13" s="35">
        <f>SUM([2]Hommes!D14)</f>
        <v>8852</v>
      </c>
      <c r="E13" s="35">
        <f>SUM([2]Hommes!E14)</f>
        <v>21</v>
      </c>
      <c r="F13" s="35">
        <f>SUM([2]Hommes!F14)</f>
        <v>8873</v>
      </c>
      <c r="G13" s="35">
        <f>SUM([2]Hommes!G14)</f>
        <v>195625</v>
      </c>
      <c r="H13" s="35">
        <f>SUM([2]Hommes!H14)</f>
        <v>1040</v>
      </c>
      <c r="I13" s="35">
        <f>SUM([2]Hommes!I14)</f>
        <v>196665</v>
      </c>
      <c r="J13" s="35">
        <f>SUM([2]Hommes!J14)</f>
        <v>204477</v>
      </c>
      <c r="K13" s="35">
        <f>SUM([2]Hommes!K14)</f>
        <v>1061</v>
      </c>
      <c r="L13" s="68">
        <f>SUM([2]Hommes!L14)</f>
        <v>205538</v>
      </c>
      <c r="M13" s="4"/>
      <c r="N13" s="4"/>
      <c r="O13" s="4"/>
      <c r="P13" s="4"/>
      <c r="Q13" s="60">
        <f t="shared" si="0"/>
        <v>600</v>
      </c>
      <c r="R13" s="41" t="str">
        <f t="shared" si="1"/>
        <v>à - de</v>
      </c>
      <c r="S13" s="61">
        <f t="shared" si="2"/>
        <v>500</v>
      </c>
    </row>
    <row r="14" spans="1:30" x14ac:dyDescent="0.2">
      <c r="A14" s="56">
        <f t="shared" si="3"/>
        <v>500</v>
      </c>
      <c r="B14" s="16" t="s">
        <v>15</v>
      </c>
      <c r="C14" s="57">
        <f>SUM('[1]T3-22 H'!C16)</f>
        <v>600</v>
      </c>
      <c r="D14" s="35">
        <f>SUM([2]Hommes!D15)</f>
        <v>15518</v>
      </c>
      <c r="E14" s="35">
        <f>SUM([2]Hommes!E15)</f>
        <v>49</v>
      </c>
      <c r="F14" s="35">
        <f>SUM([2]Hommes!F15)</f>
        <v>15567</v>
      </c>
      <c r="G14" s="35">
        <f>SUM([2]Hommes!G15)</f>
        <v>200689</v>
      </c>
      <c r="H14" s="35">
        <f>SUM([2]Hommes!H15)</f>
        <v>465</v>
      </c>
      <c r="I14" s="35">
        <f>SUM([2]Hommes!I15)</f>
        <v>201154</v>
      </c>
      <c r="J14" s="35">
        <f>SUM([2]Hommes!J15)</f>
        <v>216207</v>
      </c>
      <c r="K14" s="35">
        <f>SUM([2]Hommes!K15)</f>
        <v>514</v>
      </c>
      <c r="L14" s="68">
        <f>SUM([2]Hommes!L15)</f>
        <v>216721</v>
      </c>
      <c r="M14" s="19"/>
      <c r="N14" s="4"/>
      <c r="O14" s="4"/>
      <c r="P14" s="15"/>
      <c r="Q14" s="60">
        <f t="shared" si="0"/>
        <v>700</v>
      </c>
      <c r="R14" s="41" t="str">
        <f t="shared" si="1"/>
        <v>à - de</v>
      </c>
      <c r="S14" s="61">
        <f t="shared" si="2"/>
        <v>600</v>
      </c>
    </row>
    <row r="15" spans="1:30" x14ac:dyDescent="0.2">
      <c r="A15" s="56">
        <f t="shared" si="3"/>
        <v>600</v>
      </c>
      <c r="B15" s="16" t="s">
        <v>15</v>
      </c>
      <c r="C15" s="57">
        <f>SUM('[1]T3-22 H'!C17)</f>
        <v>700</v>
      </c>
      <c r="D15" s="35">
        <f>SUM([2]Hommes!D16)</f>
        <v>30047</v>
      </c>
      <c r="E15" s="35">
        <f>SUM([2]Hommes!E16)</f>
        <v>64</v>
      </c>
      <c r="F15" s="35">
        <f>SUM([2]Hommes!F16)</f>
        <v>30111</v>
      </c>
      <c r="G15" s="35">
        <f>SUM([2]Hommes!G16)</f>
        <v>276340</v>
      </c>
      <c r="H15" s="35">
        <f>SUM([2]Hommes!H16)</f>
        <v>298</v>
      </c>
      <c r="I15" s="35">
        <f>SUM([2]Hommes!I16)</f>
        <v>276638</v>
      </c>
      <c r="J15" s="35">
        <f>SUM([2]Hommes!J16)</f>
        <v>306387</v>
      </c>
      <c r="K15" s="35">
        <f>SUM([2]Hommes!K16)</f>
        <v>362</v>
      </c>
      <c r="L15" s="68">
        <f>SUM([2]Hommes!L16)</f>
        <v>306749</v>
      </c>
      <c r="M15" s="4"/>
      <c r="N15" s="4"/>
      <c r="O15" s="4"/>
      <c r="P15" s="4"/>
      <c r="Q15" s="60">
        <f t="shared" si="0"/>
        <v>800</v>
      </c>
      <c r="R15" s="41" t="str">
        <f t="shared" si="1"/>
        <v>à - de</v>
      </c>
      <c r="S15" s="61">
        <f t="shared" si="2"/>
        <v>700</v>
      </c>
    </row>
    <row r="16" spans="1:30" x14ac:dyDescent="0.2">
      <c r="A16" s="56">
        <f t="shared" si="3"/>
        <v>700</v>
      </c>
      <c r="B16" s="16" t="s">
        <v>15</v>
      </c>
      <c r="C16" s="57">
        <f>SUM('[1]T3-22 H'!C18)</f>
        <v>800</v>
      </c>
      <c r="D16" s="35">
        <f>SUM([2]Hommes!D17)</f>
        <v>39238</v>
      </c>
      <c r="E16" s="35">
        <f>SUM([2]Hommes!E17)</f>
        <v>50</v>
      </c>
      <c r="F16" s="35">
        <f>SUM([2]Hommes!F17)</f>
        <v>39288</v>
      </c>
      <c r="G16" s="35">
        <f>SUM([2]Hommes!G17)</f>
        <v>282443</v>
      </c>
      <c r="H16" s="35">
        <f>SUM([2]Hommes!H17)</f>
        <v>86</v>
      </c>
      <c r="I16" s="35">
        <f>SUM([2]Hommes!I17)</f>
        <v>282529</v>
      </c>
      <c r="J16" s="35">
        <f>SUM([2]Hommes!J17)</f>
        <v>321681</v>
      </c>
      <c r="K16" s="35">
        <f>SUM([2]Hommes!K17)</f>
        <v>136</v>
      </c>
      <c r="L16" s="68">
        <f>SUM([2]Hommes!L17)</f>
        <v>321817</v>
      </c>
      <c r="M16" s="4"/>
      <c r="N16" s="4"/>
      <c r="O16" s="4"/>
      <c r="P16" s="4"/>
      <c r="Q16" s="60">
        <f t="shared" si="0"/>
        <v>900</v>
      </c>
      <c r="R16" s="41" t="str">
        <f t="shared" si="1"/>
        <v>à - de</v>
      </c>
      <c r="S16" s="61">
        <f t="shared" si="2"/>
        <v>800</v>
      </c>
    </row>
    <row r="17" spans="1:25" x14ac:dyDescent="0.2">
      <c r="A17" s="56">
        <f t="shared" si="3"/>
        <v>800</v>
      </c>
      <c r="B17" s="16" t="s">
        <v>15</v>
      </c>
      <c r="C17" s="57">
        <f>SUM('[1]T3-22 H'!C19)</f>
        <v>900</v>
      </c>
      <c r="D17" s="35">
        <f>SUM([2]Hommes!D18)</f>
        <v>46453</v>
      </c>
      <c r="E17" s="35">
        <f>SUM([2]Hommes!E18)</f>
        <v>203</v>
      </c>
      <c r="F17" s="35">
        <f>SUM([2]Hommes!F18)</f>
        <v>46656</v>
      </c>
      <c r="G17" s="35">
        <f>SUM([2]Hommes!G18)</f>
        <v>336090</v>
      </c>
      <c r="H17" s="35">
        <f>SUM([2]Hommes!H18)</f>
        <v>21</v>
      </c>
      <c r="I17" s="35">
        <f>SUM([2]Hommes!I18)</f>
        <v>336111</v>
      </c>
      <c r="J17" s="35">
        <f>SUM([2]Hommes!J18)</f>
        <v>382543</v>
      </c>
      <c r="K17" s="35">
        <f>SUM([2]Hommes!K18)</f>
        <v>224</v>
      </c>
      <c r="L17" s="68">
        <f>SUM([2]Hommes!L18)</f>
        <v>382767</v>
      </c>
      <c r="M17" s="4"/>
      <c r="N17" s="4"/>
      <c r="O17" s="15"/>
      <c r="P17" s="15"/>
      <c r="Q17" s="60">
        <f t="shared" si="0"/>
        <v>1000</v>
      </c>
      <c r="R17" s="41" t="str">
        <f t="shared" si="1"/>
        <v>à - de</v>
      </c>
      <c r="S17" s="61">
        <f t="shared" si="2"/>
        <v>900</v>
      </c>
    </row>
    <row r="18" spans="1:25" x14ac:dyDescent="0.2">
      <c r="A18" s="56">
        <f t="shared" si="3"/>
        <v>900</v>
      </c>
      <c r="B18" s="16" t="s">
        <v>15</v>
      </c>
      <c r="C18" s="57">
        <f>SUM('[1]T3-22 H'!C20)</f>
        <v>1000</v>
      </c>
      <c r="D18" s="35">
        <f>SUM([2]Hommes!D19)</f>
        <v>18686</v>
      </c>
      <c r="E18" s="35">
        <f>SUM([2]Hommes!E19)</f>
        <v>0</v>
      </c>
      <c r="F18" s="35">
        <f>SUM([2]Hommes!F19)</f>
        <v>18686</v>
      </c>
      <c r="G18" s="35">
        <f>SUM([2]Hommes!G19)</f>
        <v>404174</v>
      </c>
      <c r="H18" s="35">
        <f>SUM([2]Hommes!H19)</f>
        <v>6</v>
      </c>
      <c r="I18" s="35">
        <f>SUM([2]Hommes!I19)</f>
        <v>404180</v>
      </c>
      <c r="J18" s="35">
        <f>SUM([2]Hommes!J19)</f>
        <v>422860</v>
      </c>
      <c r="K18" s="35">
        <f>SUM([2]Hommes!K19)</f>
        <v>6</v>
      </c>
      <c r="L18" s="68">
        <f>SUM([2]Hommes!L19)</f>
        <v>422866</v>
      </c>
      <c r="M18" s="4"/>
      <c r="N18" s="4"/>
      <c r="O18" s="15"/>
      <c r="P18" s="15"/>
      <c r="Q18" s="60">
        <f t="shared" si="0"/>
        <v>1100</v>
      </c>
      <c r="R18" s="41" t="str">
        <f t="shared" si="1"/>
        <v>à - de</v>
      </c>
      <c r="S18" s="61">
        <f t="shared" si="2"/>
        <v>1000</v>
      </c>
    </row>
    <row r="19" spans="1:25" x14ac:dyDescent="0.2">
      <c r="A19" s="56">
        <f t="shared" si="3"/>
        <v>1000</v>
      </c>
      <c r="B19" s="16" t="s">
        <v>15</v>
      </c>
      <c r="C19" s="57">
        <f>SUM('[1]T3-22 H'!C21)</f>
        <v>1100</v>
      </c>
      <c r="D19" s="35">
        <f>SUM([2]Hommes!D20)</f>
        <v>21730</v>
      </c>
      <c r="E19" s="35">
        <f>SUM([2]Hommes!E20)</f>
        <v>0</v>
      </c>
      <c r="F19" s="35">
        <f>SUM([2]Hommes!F20)</f>
        <v>21730</v>
      </c>
      <c r="G19" s="35">
        <f>SUM([2]Hommes!G20)</f>
        <v>481147</v>
      </c>
      <c r="H19" s="35">
        <f>SUM([2]Hommes!H20)</f>
        <v>3</v>
      </c>
      <c r="I19" s="35">
        <f>SUM([2]Hommes!I20)</f>
        <v>481150</v>
      </c>
      <c r="J19" s="35">
        <f>SUM([2]Hommes!J20)</f>
        <v>502877</v>
      </c>
      <c r="K19" s="35">
        <f>SUM([2]Hommes!K20)</f>
        <v>3</v>
      </c>
      <c r="L19" s="68">
        <f>SUM([2]Hommes!L20)</f>
        <v>502880</v>
      </c>
      <c r="M19" s="4"/>
      <c r="N19" s="4"/>
      <c r="O19" s="15"/>
      <c r="P19" s="15"/>
      <c r="Q19" s="60">
        <f t="shared" si="0"/>
        <v>1200</v>
      </c>
      <c r="R19" s="41" t="str">
        <f t="shared" si="1"/>
        <v>à - de</v>
      </c>
      <c r="S19" s="61">
        <f t="shared" si="2"/>
        <v>1100</v>
      </c>
    </row>
    <row r="20" spans="1:25" x14ac:dyDescent="0.2">
      <c r="A20" s="56">
        <f t="shared" si="3"/>
        <v>1100</v>
      </c>
      <c r="B20" s="16" t="s">
        <v>15</v>
      </c>
      <c r="C20" s="57">
        <f>SUM('[1]T3-22 H'!C22)</f>
        <v>1200</v>
      </c>
      <c r="D20" s="35">
        <f>SUM([2]Hommes!D21)</f>
        <v>12052</v>
      </c>
      <c r="E20" s="35">
        <f>SUM([2]Hommes!E21)</f>
        <v>1</v>
      </c>
      <c r="F20" s="35">
        <f>SUM([2]Hommes!F21)</f>
        <v>12053</v>
      </c>
      <c r="G20" s="35">
        <f>SUM([2]Hommes!G21)</f>
        <v>588453</v>
      </c>
      <c r="H20" s="35">
        <f>SUM([2]Hommes!H21)</f>
        <v>0</v>
      </c>
      <c r="I20" s="35">
        <f>SUM([2]Hommes!I21)</f>
        <v>588453</v>
      </c>
      <c r="J20" s="35">
        <f>SUM([2]Hommes!J21)</f>
        <v>600505</v>
      </c>
      <c r="K20" s="35">
        <f>SUM([2]Hommes!K21)</f>
        <v>1</v>
      </c>
      <c r="L20" s="68">
        <f>SUM([2]Hommes!L21)</f>
        <v>600506</v>
      </c>
      <c r="M20" s="4"/>
      <c r="N20" s="4"/>
      <c r="O20" s="15"/>
      <c r="P20" s="15"/>
      <c r="Q20" s="60">
        <f t="shared" si="0"/>
        <v>1300</v>
      </c>
      <c r="R20" s="41" t="str">
        <f t="shared" si="1"/>
        <v>à - de</v>
      </c>
      <c r="S20" s="61">
        <f t="shared" si="2"/>
        <v>1200</v>
      </c>
    </row>
    <row r="21" spans="1:25" x14ac:dyDescent="0.2">
      <c r="A21" s="56">
        <f t="shared" si="3"/>
        <v>1200</v>
      </c>
      <c r="B21" s="16" t="s">
        <v>15</v>
      </c>
      <c r="C21" s="57">
        <f>SUM('[1]T3-22 H'!C23)</f>
        <v>1300</v>
      </c>
      <c r="D21" s="35">
        <f>SUM([2]Hommes!D22)</f>
        <v>3648</v>
      </c>
      <c r="E21" s="35">
        <f>SUM([2]Hommes!E22)</f>
        <v>0</v>
      </c>
      <c r="F21" s="35">
        <f>SUM([2]Hommes!F22)</f>
        <v>3648</v>
      </c>
      <c r="G21" s="35">
        <f>SUM([2]Hommes!G22)</f>
        <v>611183</v>
      </c>
      <c r="H21" s="35">
        <f>SUM([2]Hommes!H22)</f>
        <v>0</v>
      </c>
      <c r="I21" s="35">
        <f>SUM([2]Hommes!I22)</f>
        <v>611183</v>
      </c>
      <c r="J21" s="35">
        <f>SUM([2]Hommes!J22)</f>
        <v>614831</v>
      </c>
      <c r="K21" s="35">
        <f>SUM([2]Hommes!K22)</f>
        <v>0</v>
      </c>
      <c r="L21" s="68">
        <f>SUM([2]Hommes!L22)</f>
        <v>614831</v>
      </c>
      <c r="M21" s="4"/>
      <c r="N21" s="4"/>
      <c r="O21" s="15"/>
      <c r="P21" s="15"/>
      <c r="Q21" s="60">
        <f t="shared" si="0"/>
        <v>1400</v>
      </c>
      <c r="R21" s="41" t="str">
        <f t="shared" si="1"/>
        <v>à - de</v>
      </c>
      <c r="S21" s="61">
        <f t="shared" si="2"/>
        <v>1300</v>
      </c>
    </row>
    <row r="22" spans="1:25" x14ac:dyDescent="0.2">
      <c r="A22" s="56">
        <f t="shared" si="3"/>
        <v>1300</v>
      </c>
      <c r="B22" s="16" t="s">
        <v>15</v>
      </c>
      <c r="C22" s="57">
        <f>SUM('[1]T3-22 H'!C24)</f>
        <v>1400</v>
      </c>
      <c r="D22" s="35">
        <f>SUM([2]Hommes!D23)</f>
        <v>29</v>
      </c>
      <c r="E22" s="35">
        <f>SUM([2]Hommes!E23)</f>
        <v>0</v>
      </c>
      <c r="F22" s="35">
        <f>SUM([2]Hommes!F23)</f>
        <v>29</v>
      </c>
      <c r="G22" s="35">
        <f>SUM([2]Hommes!G23)</f>
        <v>436574</v>
      </c>
      <c r="H22" s="35">
        <f>SUM([2]Hommes!H23)</f>
        <v>0</v>
      </c>
      <c r="I22" s="35">
        <f>SUM([2]Hommes!I23)</f>
        <v>436574</v>
      </c>
      <c r="J22" s="35">
        <f>SUM([2]Hommes!J23)</f>
        <v>436603</v>
      </c>
      <c r="K22" s="35">
        <f>SUM([2]Hommes!K23)</f>
        <v>0</v>
      </c>
      <c r="L22" s="68">
        <f>SUM([2]Hommes!L23)</f>
        <v>436603</v>
      </c>
      <c r="M22" s="4"/>
      <c r="N22" s="4"/>
      <c r="O22" s="15"/>
      <c r="P22" s="15"/>
      <c r="Q22" s="60">
        <f t="shared" si="0"/>
        <v>1500</v>
      </c>
      <c r="R22" s="41" t="str">
        <f t="shared" si="1"/>
        <v>à - de</v>
      </c>
      <c r="S22" s="61">
        <f t="shared" si="2"/>
        <v>1400</v>
      </c>
    </row>
    <row r="23" spans="1:25" x14ac:dyDescent="0.2">
      <c r="A23" s="56">
        <f t="shared" si="3"/>
        <v>1400</v>
      </c>
      <c r="B23" s="16" t="s">
        <v>15</v>
      </c>
      <c r="C23" s="57">
        <f>SUM('[1]T3-22 H'!C25)</f>
        <v>1500</v>
      </c>
      <c r="D23" s="35">
        <f>SUM([2]Hommes!D24)</f>
        <v>20</v>
      </c>
      <c r="E23" s="35">
        <f>SUM([2]Hommes!E24)</f>
        <v>0</v>
      </c>
      <c r="F23" s="35">
        <f>SUM([2]Hommes!F24)</f>
        <v>20</v>
      </c>
      <c r="G23" s="35">
        <f>SUM([2]Hommes!G24)</f>
        <v>250740</v>
      </c>
      <c r="H23" s="35">
        <f>SUM([2]Hommes!H24)</f>
        <v>0</v>
      </c>
      <c r="I23" s="35">
        <f>SUM([2]Hommes!I24)</f>
        <v>250740</v>
      </c>
      <c r="J23" s="35">
        <f>SUM([2]Hommes!J24)</f>
        <v>250760</v>
      </c>
      <c r="K23" s="35">
        <f>SUM([2]Hommes!K24)</f>
        <v>0</v>
      </c>
      <c r="L23" s="68">
        <f>SUM([2]Hommes!L24)</f>
        <v>250760</v>
      </c>
      <c r="M23" s="4"/>
      <c r="N23" s="4"/>
      <c r="O23" s="15"/>
      <c r="P23" s="15"/>
      <c r="Q23" s="60">
        <f t="shared" si="0"/>
        <v>1600</v>
      </c>
      <c r="R23" s="41" t="str">
        <f t="shared" si="1"/>
        <v>à - de</v>
      </c>
      <c r="S23" s="61">
        <f t="shared" si="2"/>
        <v>1500</v>
      </c>
    </row>
    <row r="24" spans="1:25" x14ac:dyDescent="0.2">
      <c r="A24" s="56">
        <f t="shared" si="3"/>
        <v>1500</v>
      </c>
      <c r="B24" s="16" t="s">
        <v>15</v>
      </c>
      <c r="C24" s="57">
        <f>SUM('[1]T3-22 H'!C26)</f>
        <v>1600</v>
      </c>
      <c r="D24" s="35">
        <f>SUM([2]Hommes!D25)</f>
        <v>28</v>
      </c>
      <c r="E24" s="35">
        <f>SUM([2]Hommes!E25)</f>
        <v>0</v>
      </c>
      <c r="F24" s="35">
        <f>SUM([2]Hommes!F25)</f>
        <v>28</v>
      </c>
      <c r="G24" s="35">
        <f>SUM([2]Hommes!G25)</f>
        <v>99663</v>
      </c>
      <c r="H24" s="35">
        <f>SUM([2]Hommes!H25)</f>
        <v>0</v>
      </c>
      <c r="I24" s="35">
        <f>SUM([2]Hommes!I25)</f>
        <v>99663</v>
      </c>
      <c r="J24" s="35">
        <f>SUM([2]Hommes!J25)</f>
        <v>99691</v>
      </c>
      <c r="K24" s="35">
        <f>SUM([2]Hommes!K25)</f>
        <v>0</v>
      </c>
      <c r="L24" s="68">
        <f>SUM([2]Hommes!L25)</f>
        <v>99691</v>
      </c>
      <c r="M24" s="4"/>
      <c r="N24" s="4"/>
      <c r="O24" s="15"/>
      <c r="P24" s="15"/>
      <c r="Q24" s="60">
        <f t="shared" si="0"/>
        <v>3000</v>
      </c>
      <c r="R24" s="41" t="str">
        <f t="shared" si="1"/>
        <v>à - de</v>
      </c>
      <c r="S24" s="61">
        <f t="shared" si="2"/>
        <v>1600</v>
      </c>
    </row>
    <row r="25" spans="1:25" x14ac:dyDescent="0.2">
      <c r="A25" s="56">
        <f t="shared" si="3"/>
        <v>1600</v>
      </c>
      <c r="B25" s="16" t="s">
        <v>15</v>
      </c>
      <c r="C25" s="57">
        <f>SUM('[1]T3-22 H'!C27)</f>
        <v>3000</v>
      </c>
      <c r="D25" s="35">
        <f>SUM([2]Hommes!D26)</f>
        <v>860</v>
      </c>
      <c r="E25" s="35">
        <f>SUM([2]Hommes!E26)</f>
        <v>0</v>
      </c>
      <c r="F25" s="35">
        <f>SUM([2]Hommes!F26)</f>
        <v>860</v>
      </c>
      <c r="G25" s="35">
        <f>SUM([2]Hommes!G26)</f>
        <v>75633</v>
      </c>
      <c r="H25" s="35">
        <f>SUM([2]Hommes!H26)</f>
        <v>0</v>
      </c>
      <c r="I25" s="35">
        <f>SUM([2]Hommes!I26)</f>
        <v>75633</v>
      </c>
      <c r="J25" s="35">
        <f>SUM([2]Hommes!J26)</f>
        <v>76493</v>
      </c>
      <c r="K25" s="35">
        <f>SUM([2]Hommes!K26)</f>
        <v>0</v>
      </c>
      <c r="L25" s="68">
        <f>SUM([2]Hommes!L26)</f>
        <v>76493</v>
      </c>
      <c r="M25" s="4"/>
      <c r="N25" s="4"/>
      <c r="O25" s="15"/>
      <c r="P25" s="15"/>
      <c r="Q25" s="60">
        <f t="shared" si="0"/>
        <v>3000</v>
      </c>
      <c r="R25" s="41" t="str">
        <f t="shared" si="1"/>
        <v>à - de</v>
      </c>
      <c r="S25" s="61">
        <f t="shared" si="2"/>
        <v>3000</v>
      </c>
    </row>
    <row r="26" spans="1:25" x14ac:dyDescent="0.2">
      <c r="A26" s="65">
        <f t="shared" si="3"/>
        <v>3000</v>
      </c>
      <c r="B26" s="16" t="s">
        <v>15</v>
      </c>
      <c r="C26" s="57">
        <f>SUM('[3]F3-05'!C28)</f>
        <v>3000</v>
      </c>
      <c r="D26" s="35">
        <f>SUM([2]Hommes!D27)</f>
        <v>0</v>
      </c>
      <c r="E26" s="35">
        <f>SUM([2]Hommes!E27)</f>
        <v>0</v>
      </c>
      <c r="F26" s="35">
        <f>SUM([2]Hommes!F27)</f>
        <v>0</v>
      </c>
      <c r="G26" s="35">
        <f>SUM([2]Hommes!G27)</f>
        <v>0</v>
      </c>
      <c r="H26" s="35">
        <f>SUM([2]Hommes!H27)</f>
        <v>0</v>
      </c>
      <c r="I26" s="35">
        <f>SUM([2]Hommes!I27)</f>
        <v>0</v>
      </c>
      <c r="J26" s="35">
        <f>SUM([2]Hommes!J27)</f>
        <v>0</v>
      </c>
      <c r="K26" s="35">
        <f>SUM([2]Hommes!K27)</f>
        <v>0</v>
      </c>
      <c r="L26" s="68">
        <f>SUM([2]Hommes!L27)</f>
        <v>0</v>
      </c>
      <c r="M26" s="4"/>
      <c r="N26" s="4"/>
      <c r="O26" s="15"/>
      <c r="P26" s="15"/>
      <c r="Q26" s="60">
        <f t="shared" si="0"/>
        <v>1634</v>
      </c>
      <c r="R26" s="41" t="str">
        <f t="shared" si="1"/>
        <v>à - de</v>
      </c>
      <c r="S26" s="61">
        <f t="shared" si="2"/>
        <v>3000</v>
      </c>
      <c r="U26" s="63" t="s">
        <v>23</v>
      </c>
      <c r="V26" s="63"/>
      <c r="W26" s="71">
        <f>SUM([4]MV!$E$52)</f>
        <v>833.2</v>
      </c>
      <c r="X26" s="72" t="s">
        <v>25</v>
      </c>
      <c r="Y26" s="73"/>
    </row>
    <row r="27" spans="1:25" hidden="1" x14ac:dyDescent="0.2">
      <c r="A27" s="56">
        <f t="shared" si="3"/>
        <v>3000</v>
      </c>
      <c r="B27" s="16" t="s">
        <v>15</v>
      </c>
      <c r="C27" s="57">
        <f>SUM('[3]F3-05'!C29)</f>
        <v>1634</v>
      </c>
      <c r="D27" s="35">
        <f>SUM([2]Hommes!D28)</f>
        <v>0</v>
      </c>
      <c r="E27" s="35">
        <f>SUM([2]Hommes!E28)</f>
        <v>0</v>
      </c>
      <c r="F27" s="35">
        <f>SUM([2]Hommes!F28)</f>
        <v>0</v>
      </c>
      <c r="G27" s="35">
        <f>SUM([2]Hommes!G28)</f>
        <v>0</v>
      </c>
      <c r="H27" s="35">
        <f>SUM([2]Hommes!H28)</f>
        <v>0</v>
      </c>
      <c r="I27" s="35">
        <f>SUM([2]Hommes!I28)</f>
        <v>0</v>
      </c>
      <c r="J27" s="35">
        <f>SUM([2]Hommes!J28)</f>
        <v>0</v>
      </c>
      <c r="K27" s="35">
        <f>SUM([2]Hommes!K28)</f>
        <v>0</v>
      </c>
      <c r="L27" s="68">
        <f>SUM([2]Hommes!L28)</f>
        <v>0</v>
      </c>
      <c r="M27" s="4"/>
      <c r="N27" s="4"/>
      <c r="O27" s="15"/>
      <c r="P27" s="15"/>
      <c r="Q27" s="60">
        <f t="shared" si="0"/>
        <v>3000</v>
      </c>
      <c r="R27" s="41" t="str">
        <f t="shared" si="1"/>
        <v>à - de</v>
      </c>
      <c r="S27" s="61">
        <f t="shared" si="2"/>
        <v>1634</v>
      </c>
    </row>
    <row r="28" spans="1:25" hidden="1" x14ac:dyDescent="0.2">
      <c r="A28" s="56">
        <f t="shared" si="3"/>
        <v>1634</v>
      </c>
      <c r="B28" s="16" t="s">
        <v>15</v>
      </c>
      <c r="C28" s="57">
        <f>SUM('[3]F3-05'!C30)</f>
        <v>3000</v>
      </c>
      <c r="D28" s="35">
        <f>SUM([2]Hommes!D29)</f>
        <v>0</v>
      </c>
      <c r="E28" s="35">
        <f>SUM([2]Hommes!E29)</f>
        <v>0</v>
      </c>
      <c r="F28" s="35">
        <f>SUM([2]Hommes!F29)</f>
        <v>0</v>
      </c>
      <c r="G28" s="35">
        <f>SUM([2]Hommes!G29)</f>
        <v>0</v>
      </c>
      <c r="H28" s="35">
        <f>SUM([2]Hommes!H29)</f>
        <v>0</v>
      </c>
      <c r="I28" s="35">
        <f>SUM([2]Hommes!I29)</f>
        <v>0</v>
      </c>
      <c r="J28" s="35">
        <f>SUM([2]Hommes!J29)</f>
        <v>0</v>
      </c>
      <c r="K28" s="35">
        <f>SUM([2]Hommes!K29)</f>
        <v>0</v>
      </c>
      <c r="L28" s="68">
        <f>SUM([2]Hommes!L29)</f>
        <v>0</v>
      </c>
      <c r="M28" s="4"/>
      <c r="N28" s="4"/>
      <c r="O28" s="15"/>
      <c r="P28" s="15"/>
    </row>
    <row r="29" spans="1:25" x14ac:dyDescent="0.2">
      <c r="A29" s="20"/>
      <c r="B29" s="21" t="s">
        <v>6</v>
      </c>
      <c r="C29" s="22"/>
      <c r="D29" s="35">
        <f>SUM([2]Hommes!D30)</f>
        <v>205882</v>
      </c>
      <c r="E29" s="35">
        <f>SUM([2]Hommes!E30)</f>
        <v>409</v>
      </c>
      <c r="F29" s="35">
        <f>SUM([2]Hommes!F30)</f>
        <v>206291</v>
      </c>
      <c r="G29" s="35">
        <f>SUM([2]Hommes!G30)</f>
        <v>6133622</v>
      </c>
      <c r="H29" s="35">
        <f>SUM([2]Hommes!H30)</f>
        <v>31584</v>
      </c>
      <c r="I29" s="35">
        <f>SUM([2]Hommes!I30)</f>
        <v>6165206</v>
      </c>
      <c r="J29" s="35">
        <f>SUM([2]Hommes!J30)</f>
        <v>6339504</v>
      </c>
      <c r="K29" s="35">
        <f>SUM([2]Hommes!K30)</f>
        <v>31993</v>
      </c>
      <c r="L29" s="68">
        <f>SUM([2]Hommes!L30)</f>
        <v>6371497</v>
      </c>
      <c r="M29" s="4"/>
      <c r="N29" s="4"/>
      <c r="O29" s="15"/>
      <c r="P29" s="15"/>
    </row>
    <row r="30" spans="1:25" x14ac:dyDescent="0.2">
      <c r="A30" s="20"/>
      <c r="B30" s="23" t="s">
        <v>7</v>
      </c>
      <c r="C30" s="22"/>
      <c r="D30" s="38"/>
      <c r="E30" s="39"/>
      <c r="F30" s="40"/>
      <c r="G30" s="38"/>
      <c r="H30" s="39"/>
      <c r="I30" s="40"/>
      <c r="J30" s="38"/>
      <c r="K30" s="38"/>
      <c r="L30" s="77"/>
      <c r="M30" s="15"/>
      <c r="N30" s="15"/>
      <c r="R30" s="54"/>
      <c r="S30" s="54"/>
      <c r="T30" s="54"/>
    </row>
    <row r="31" spans="1:25" x14ac:dyDescent="0.2">
      <c r="A31" s="20"/>
      <c r="B31" s="21" t="s">
        <v>8</v>
      </c>
      <c r="C31" s="22"/>
      <c r="D31" s="35">
        <f>SUM([2]Hommes!D31)</f>
        <v>795.93</v>
      </c>
      <c r="E31" s="35">
        <f>SUM([2]Hommes!E31)</f>
        <v>714.11</v>
      </c>
      <c r="F31" s="35">
        <f>SUM([2]Hommes!F31)</f>
        <v>795.76</v>
      </c>
      <c r="G31" s="35">
        <f>SUM([2]Hommes!G31)</f>
        <v>771.2</v>
      </c>
      <c r="H31" s="35">
        <f>SUM([2]Hommes!H31)</f>
        <v>190.96</v>
      </c>
      <c r="I31" s="35">
        <f>SUM([2]Hommes!I31)</f>
        <v>768.23</v>
      </c>
      <c r="J31" s="35">
        <f>SUM([2]Hommes!J31)</f>
        <v>772</v>
      </c>
      <c r="K31" s="35">
        <f>SUM([2]Hommes!K31)</f>
        <v>197.65</v>
      </c>
      <c r="L31" s="68">
        <f>SUM([2]Hommes!L31)</f>
        <v>769.12</v>
      </c>
      <c r="M31" s="4"/>
      <c r="N31" s="4"/>
      <c r="O31" s="15"/>
      <c r="P31" s="15"/>
    </row>
    <row r="32" spans="1:25" x14ac:dyDescent="0.2">
      <c r="A32" s="24"/>
      <c r="B32" s="25" t="s">
        <v>9</v>
      </c>
      <c r="C32" s="26"/>
      <c r="D32" s="69">
        <f>SUM([2]Hommes!D32)</f>
        <v>0</v>
      </c>
      <c r="E32" s="69">
        <f>SUM([2]Hommes!E32)</f>
        <v>0</v>
      </c>
      <c r="F32" s="69">
        <f>SUM([2]Hommes!F32)</f>
        <v>0</v>
      </c>
      <c r="G32" s="69">
        <f>SUM([2]Hommes!G32)</f>
        <v>10</v>
      </c>
      <c r="H32" s="69">
        <f>SUM([2]Hommes!H32)</f>
        <v>0</v>
      </c>
      <c r="I32" s="69">
        <f>SUM([2]Hommes!I32)</f>
        <v>10</v>
      </c>
      <c r="J32" s="69">
        <f>SUM([2]Hommes!J32)</f>
        <v>10</v>
      </c>
      <c r="K32" s="69">
        <f>SUM([2]Hommes!K32)</f>
        <v>0</v>
      </c>
      <c r="L32" s="70">
        <f>SUM([2]Hommes!L32)</f>
        <v>10</v>
      </c>
      <c r="M32" s="4"/>
      <c r="N32" s="4"/>
      <c r="O32" s="15"/>
      <c r="P32" s="15"/>
    </row>
    <row r="33" spans="1:20" ht="13.15" customHeight="1" x14ac:dyDescent="0.2">
      <c r="A33" s="81"/>
      <c r="B33" s="81"/>
      <c r="C33" s="81"/>
      <c r="D33" s="18"/>
      <c r="E33" s="18"/>
      <c r="F33" s="18"/>
      <c r="G33" s="18"/>
      <c r="H33" s="18"/>
      <c r="I33" s="18"/>
      <c r="J33" s="18"/>
      <c r="K33" s="18"/>
      <c r="M33" s="15"/>
      <c r="N33" s="15"/>
      <c r="O33" s="15"/>
      <c r="P33" s="15"/>
    </row>
    <row r="34" spans="1:20" ht="22.5" customHeight="1" x14ac:dyDescent="0.2">
      <c r="A34" s="6" t="s">
        <v>2</v>
      </c>
      <c r="B34" s="7"/>
      <c r="C34" s="7"/>
      <c r="D34" s="8" t="s">
        <v>33</v>
      </c>
      <c r="E34" s="9"/>
      <c r="F34" s="10"/>
      <c r="G34" s="8" t="s">
        <v>34</v>
      </c>
      <c r="H34" s="9"/>
      <c r="I34" s="10"/>
      <c r="J34" s="12" t="s">
        <v>3</v>
      </c>
      <c r="K34" s="11"/>
      <c r="L34" s="10"/>
      <c r="M34" s="15"/>
      <c r="N34" s="15"/>
      <c r="O34" s="15"/>
      <c r="P34" s="15"/>
      <c r="Q34" s="84" t="s">
        <v>35</v>
      </c>
      <c r="R34" s="85"/>
      <c r="S34" s="85"/>
      <c r="T34" s="85"/>
    </row>
    <row r="35" spans="1:20" ht="23.45" customHeight="1" x14ac:dyDescent="0.2">
      <c r="A35" s="13" t="s">
        <v>4</v>
      </c>
      <c r="B35" s="27"/>
      <c r="C35" s="27"/>
      <c r="D35" s="74" t="s">
        <v>26</v>
      </c>
      <c r="E35" s="74" t="s">
        <v>27</v>
      </c>
      <c r="F35" s="75" t="s">
        <v>5</v>
      </c>
      <c r="G35" s="74" t="s">
        <v>26</v>
      </c>
      <c r="H35" s="74" t="s">
        <v>27</v>
      </c>
      <c r="I35" s="75" t="s">
        <v>5</v>
      </c>
      <c r="J35" s="74" t="s">
        <v>26</v>
      </c>
      <c r="K35" s="74" t="s">
        <v>27</v>
      </c>
      <c r="L35" s="76" t="s">
        <v>5</v>
      </c>
      <c r="M35" s="15"/>
      <c r="N35" s="15"/>
      <c r="O35" s="15"/>
      <c r="P35" s="15"/>
      <c r="Q35" s="84" t="s">
        <v>36</v>
      </c>
      <c r="R35" s="85"/>
      <c r="S35" s="85"/>
      <c r="T35" s="85"/>
    </row>
    <row r="36" spans="1:20" x14ac:dyDescent="0.2">
      <c r="A36" s="42" t="str">
        <f>A9</f>
        <v>- de 1</v>
      </c>
      <c r="B36" s="16" t="str">
        <f>(B9)</f>
        <v>à - de</v>
      </c>
      <c r="C36" s="57">
        <v>100</v>
      </c>
      <c r="D36" s="43">
        <f>D9/D$29</f>
        <v>1.0540018068602402E-3</v>
      </c>
      <c r="E36" s="43">
        <f t="shared" ref="E36:L36" si="4">E9/E$29</f>
        <v>0</v>
      </c>
      <c r="F36" s="43">
        <f t="shared" si="4"/>
        <v>1.0519121047452384E-3</v>
      </c>
      <c r="G36" s="43">
        <f t="shared" si="4"/>
        <v>0.12754470360253697</v>
      </c>
      <c r="H36" s="43">
        <f t="shared" si="4"/>
        <v>0.31253166160081053</v>
      </c>
      <c r="I36" s="43">
        <f t="shared" si="4"/>
        <v>0.12849238127647317</v>
      </c>
      <c r="J36" s="43">
        <f t="shared" si="4"/>
        <v>0.1234367862217612</v>
      </c>
      <c r="K36" s="43">
        <f t="shared" si="4"/>
        <v>0.3085362423030038</v>
      </c>
      <c r="L36" s="46">
        <f t="shared" si="4"/>
        <v>0.12436622037175879</v>
      </c>
      <c r="M36" s="15"/>
      <c r="N36" s="15"/>
    </row>
    <row r="37" spans="1:20" x14ac:dyDescent="0.2">
      <c r="A37" s="58">
        <f t="shared" ref="A37:A55" si="5">A10</f>
        <v>100</v>
      </c>
      <c r="B37" s="16" t="str">
        <f t="shared" ref="B37:B54" si="6">(B10)</f>
        <v>à - de</v>
      </c>
      <c r="C37" s="59">
        <f t="shared" ref="C37:C55" si="7">C10</f>
        <v>200</v>
      </c>
      <c r="D37" s="43">
        <f t="shared" ref="D37:L37" si="8">D10/D$29</f>
        <v>5.148580254709008E-3</v>
      </c>
      <c r="E37" s="43">
        <f t="shared" si="8"/>
        <v>4.8899755501222494E-3</v>
      </c>
      <c r="F37" s="43">
        <f t="shared" si="8"/>
        <v>5.1480675356656378E-3</v>
      </c>
      <c r="G37" s="43">
        <f t="shared" si="8"/>
        <v>8.4285109189969648E-2</v>
      </c>
      <c r="H37" s="43">
        <f t="shared" si="8"/>
        <v>0.27073834853090173</v>
      </c>
      <c r="I37" s="43">
        <f t="shared" si="8"/>
        <v>8.5240298539902809E-2</v>
      </c>
      <c r="J37" s="43">
        <f t="shared" si="8"/>
        <v>8.171506792960459E-2</v>
      </c>
      <c r="K37" s="43">
        <f t="shared" si="8"/>
        <v>0.26733973056606131</v>
      </c>
      <c r="L37" s="47">
        <f t="shared" si="8"/>
        <v>8.2647139282965992E-2</v>
      </c>
      <c r="M37" s="15"/>
      <c r="N37" s="15"/>
    </row>
    <row r="38" spans="1:20" x14ac:dyDescent="0.2">
      <c r="A38" s="58">
        <f t="shared" si="5"/>
        <v>200</v>
      </c>
      <c r="B38" s="16" t="str">
        <f t="shared" si="6"/>
        <v>à - de</v>
      </c>
      <c r="C38" s="59">
        <f t="shared" si="7"/>
        <v>300</v>
      </c>
      <c r="D38" s="43">
        <f t="shared" ref="D38:L38" si="9">D11/D$29</f>
        <v>1.27208789500782E-2</v>
      </c>
      <c r="E38" s="43">
        <f t="shared" si="9"/>
        <v>2.2004889975550123E-2</v>
      </c>
      <c r="F38" s="43">
        <f t="shared" si="9"/>
        <v>1.2739285766223442E-2</v>
      </c>
      <c r="G38" s="43">
        <f t="shared" si="9"/>
        <v>5.9174008440689693E-2</v>
      </c>
      <c r="H38" s="43">
        <f t="shared" si="9"/>
        <v>0.22083966565349544</v>
      </c>
      <c r="I38" s="43">
        <f t="shared" si="9"/>
        <v>6.0002212415935494E-2</v>
      </c>
      <c r="J38" s="43">
        <f t="shared" si="9"/>
        <v>5.7665394642861648E-2</v>
      </c>
      <c r="K38" s="43">
        <f t="shared" si="9"/>
        <v>0.21829775263338855</v>
      </c>
      <c r="L38" s="47">
        <f t="shared" si="9"/>
        <v>5.8471972913116024E-2</v>
      </c>
      <c r="M38" s="15"/>
      <c r="N38" s="15"/>
    </row>
    <row r="39" spans="1:20" x14ac:dyDescent="0.2">
      <c r="A39" s="58">
        <f t="shared" si="5"/>
        <v>300</v>
      </c>
      <c r="B39" s="16" t="str">
        <f t="shared" si="6"/>
        <v>à - de</v>
      </c>
      <c r="C39" s="59">
        <f t="shared" si="7"/>
        <v>400</v>
      </c>
      <c r="D39" s="43">
        <f t="shared" ref="D39:L39" si="10">D12/D$29</f>
        <v>2.3435754461293361E-2</v>
      </c>
      <c r="E39" s="43">
        <f t="shared" si="10"/>
        <v>2.4449877750611249E-2</v>
      </c>
      <c r="F39" s="43">
        <f t="shared" si="10"/>
        <v>2.3437765098816721E-2</v>
      </c>
      <c r="G39" s="43">
        <f t="shared" si="10"/>
        <v>3.7927508411832359E-2</v>
      </c>
      <c r="H39" s="43">
        <f t="shared" si="10"/>
        <v>0.13513171225937184</v>
      </c>
      <c r="I39" s="43">
        <f t="shared" si="10"/>
        <v>3.8425480024511752E-2</v>
      </c>
      <c r="J39" s="43">
        <f t="shared" si="10"/>
        <v>3.7456873597682093E-2</v>
      </c>
      <c r="K39" s="43">
        <f t="shared" si="10"/>
        <v>0.13371675053918045</v>
      </c>
      <c r="L39" s="47">
        <f t="shared" si="10"/>
        <v>3.7940220328126967E-2</v>
      </c>
      <c r="M39" s="15"/>
      <c r="N39" s="15"/>
    </row>
    <row r="40" spans="1:20" x14ac:dyDescent="0.2">
      <c r="A40" s="58">
        <f t="shared" si="5"/>
        <v>400</v>
      </c>
      <c r="B40" s="16" t="str">
        <f t="shared" si="6"/>
        <v>à - de</v>
      </c>
      <c r="C40" s="59">
        <f t="shared" si="7"/>
        <v>500</v>
      </c>
      <c r="D40" s="43">
        <f t="shared" ref="D40:L40" si="11">D13/D$29</f>
        <v>4.2995502278003903E-2</v>
      </c>
      <c r="E40" s="43">
        <f t="shared" si="11"/>
        <v>5.1344743276283619E-2</v>
      </c>
      <c r="F40" s="43">
        <f t="shared" si="11"/>
        <v>4.30120557852742E-2</v>
      </c>
      <c r="G40" s="43">
        <f t="shared" si="11"/>
        <v>3.1893879342417907E-2</v>
      </c>
      <c r="H40" s="43">
        <f t="shared" si="11"/>
        <v>3.292806484295846E-2</v>
      </c>
      <c r="I40" s="43">
        <f t="shared" si="11"/>
        <v>3.1899177415969558E-2</v>
      </c>
      <c r="J40" s="43">
        <f t="shared" si="11"/>
        <v>3.2254416118358789E-2</v>
      </c>
      <c r="K40" s="43">
        <f t="shared" si="11"/>
        <v>3.3163504516613006E-2</v>
      </c>
      <c r="L40" s="47">
        <f t="shared" si="11"/>
        <v>3.2258980895698453E-2</v>
      </c>
      <c r="M40" s="15"/>
      <c r="N40" s="15"/>
    </row>
    <row r="41" spans="1:20" x14ac:dyDescent="0.2">
      <c r="A41" s="58">
        <f t="shared" si="5"/>
        <v>500</v>
      </c>
      <c r="B41" s="16" t="str">
        <f t="shared" si="6"/>
        <v>à - de</v>
      </c>
      <c r="C41" s="59">
        <f t="shared" si="7"/>
        <v>600</v>
      </c>
      <c r="D41" s="43">
        <f t="shared" ref="D41:L41" si="12">D14/D$29</f>
        <v>7.5373272068466404E-2</v>
      </c>
      <c r="E41" s="43">
        <f t="shared" si="12"/>
        <v>0.11980440097799511</v>
      </c>
      <c r="F41" s="43">
        <f t="shared" si="12"/>
        <v>7.5461362832115797E-2</v>
      </c>
      <c r="G41" s="43">
        <f t="shared" si="12"/>
        <v>3.271949265866074E-2</v>
      </c>
      <c r="H41" s="43">
        <f t="shared" si="12"/>
        <v>1.4722644376899695E-2</v>
      </c>
      <c r="I41" s="43">
        <f t="shared" si="12"/>
        <v>3.2627295827584675E-2</v>
      </c>
      <c r="J41" s="43">
        <f t="shared" si="12"/>
        <v>3.410471860259099E-2</v>
      </c>
      <c r="K41" s="43">
        <f t="shared" si="12"/>
        <v>1.6066014440658895E-2</v>
      </c>
      <c r="L41" s="47">
        <f t="shared" si="12"/>
        <v>3.4014141417629172E-2</v>
      </c>
      <c r="M41" s="15"/>
      <c r="N41" s="15"/>
    </row>
    <row r="42" spans="1:20" x14ac:dyDescent="0.2">
      <c r="A42" s="58">
        <f t="shared" si="5"/>
        <v>600</v>
      </c>
      <c r="B42" s="16" t="str">
        <f t="shared" si="6"/>
        <v>à - de</v>
      </c>
      <c r="C42" s="59">
        <f t="shared" si="7"/>
        <v>700</v>
      </c>
      <c r="D42" s="43">
        <f t="shared" ref="D42:L42" si="13">D15/D$29</f>
        <v>0.14594282161626562</v>
      </c>
      <c r="E42" s="43">
        <f t="shared" si="13"/>
        <v>0.15647921760391198</v>
      </c>
      <c r="F42" s="43">
        <f t="shared" si="13"/>
        <v>0.14596371145614689</v>
      </c>
      <c r="G42" s="43">
        <f t="shared" si="13"/>
        <v>4.5053314338575151E-2</v>
      </c>
      <c r="H42" s="43">
        <f t="shared" si="13"/>
        <v>9.435157041540021E-3</v>
      </c>
      <c r="I42" s="43">
        <f t="shared" si="13"/>
        <v>4.4870844542745203E-2</v>
      </c>
      <c r="J42" s="43">
        <f t="shared" si="13"/>
        <v>4.8329806243516842E-2</v>
      </c>
      <c r="K42" s="43">
        <f t="shared" si="13"/>
        <v>1.1314975150814241E-2</v>
      </c>
      <c r="L42" s="47">
        <f t="shared" si="13"/>
        <v>4.814394482175853E-2</v>
      </c>
      <c r="M42" s="15"/>
      <c r="N42" s="15"/>
    </row>
    <row r="43" spans="1:20" x14ac:dyDescent="0.2">
      <c r="A43" s="58">
        <f t="shared" si="5"/>
        <v>700</v>
      </c>
      <c r="B43" s="16" t="str">
        <f t="shared" si="6"/>
        <v>à - de</v>
      </c>
      <c r="C43" s="59">
        <f t="shared" si="7"/>
        <v>800</v>
      </c>
      <c r="D43" s="43">
        <f t="shared" ref="D43:L43" si="14">D16/D$29</f>
        <v>0.19058489814553967</v>
      </c>
      <c r="E43" s="43">
        <f t="shared" si="14"/>
        <v>0.12224938875305623</v>
      </c>
      <c r="F43" s="43">
        <f t="shared" si="14"/>
        <v>0.19044941369230844</v>
      </c>
      <c r="G43" s="43">
        <f t="shared" si="14"/>
        <v>4.6048321856156114E-2</v>
      </c>
      <c r="H43" s="43">
        <f t="shared" si="14"/>
        <v>2.7228976697061804E-3</v>
      </c>
      <c r="I43" s="43">
        <f t="shared" si="14"/>
        <v>4.5826368170017354E-2</v>
      </c>
      <c r="J43" s="43">
        <f t="shared" si="14"/>
        <v>5.0742297820144923E-2</v>
      </c>
      <c r="K43" s="43">
        <f t="shared" si="14"/>
        <v>4.2509298909136376E-3</v>
      </c>
      <c r="L43" s="47">
        <f t="shared" si="14"/>
        <v>5.0508852158291845E-2</v>
      </c>
      <c r="M43" s="15"/>
      <c r="N43" s="15"/>
    </row>
    <row r="44" spans="1:20" x14ac:dyDescent="0.2">
      <c r="A44" s="58">
        <f t="shared" si="5"/>
        <v>800</v>
      </c>
      <c r="B44" s="16" t="str">
        <f t="shared" si="6"/>
        <v>à - de</v>
      </c>
      <c r="C44" s="59">
        <f t="shared" si="7"/>
        <v>900</v>
      </c>
      <c r="D44" s="43">
        <f t="shared" ref="D44:L44" si="15">D17/D$29</f>
        <v>0.22562924393584674</v>
      </c>
      <c r="E44" s="43">
        <f t="shared" si="15"/>
        <v>0.49633251833740832</v>
      </c>
      <c r="F44" s="43">
        <f t="shared" si="15"/>
        <v>0.2261659500414463</v>
      </c>
      <c r="G44" s="43">
        <f t="shared" si="15"/>
        <v>5.4794703684054868E-2</v>
      </c>
      <c r="H44" s="43">
        <f t="shared" si="15"/>
        <v>6.6489361702127658E-4</v>
      </c>
      <c r="I44" s="43">
        <f t="shared" si="15"/>
        <v>5.4517399743009398E-2</v>
      </c>
      <c r="J44" s="43">
        <f t="shared" si="15"/>
        <v>6.0342733437821004E-2</v>
      </c>
      <c r="K44" s="43">
        <f t="shared" si="15"/>
        <v>7.001531585034226E-3</v>
      </c>
      <c r="L44" s="47">
        <f t="shared" si="15"/>
        <v>6.0074892917629873E-2</v>
      </c>
      <c r="M44" s="15"/>
      <c r="N44" s="15"/>
    </row>
    <row r="45" spans="1:20" x14ac:dyDescent="0.2">
      <c r="A45" s="58">
        <f t="shared" si="5"/>
        <v>900</v>
      </c>
      <c r="B45" s="16" t="str">
        <f t="shared" si="6"/>
        <v>à - de</v>
      </c>
      <c r="C45" s="59">
        <f t="shared" si="7"/>
        <v>1000</v>
      </c>
      <c r="D45" s="43">
        <f t="shared" ref="D45:L45" si="16">D18/D$29</f>
        <v>9.0760727018389178E-2</v>
      </c>
      <c r="E45" s="43">
        <f t="shared" si="16"/>
        <v>0</v>
      </c>
      <c r="F45" s="43">
        <f t="shared" si="16"/>
        <v>9.058078151737109E-2</v>
      </c>
      <c r="G45" s="43">
        <f t="shared" si="16"/>
        <v>6.589483342794844E-2</v>
      </c>
      <c r="H45" s="43">
        <f t="shared" si="16"/>
        <v>1.8996960486322188E-4</v>
      </c>
      <c r="I45" s="43">
        <f t="shared" si="16"/>
        <v>6.5558231144263471E-2</v>
      </c>
      <c r="J45" s="43">
        <f t="shared" si="16"/>
        <v>6.6702379239763868E-2</v>
      </c>
      <c r="K45" s="43">
        <f t="shared" si="16"/>
        <v>1.8754102459913105E-4</v>
      </c>
      <c r="L45" s="47">
        <f t="shared" si="16"/>
        <v>6.6368390348453432E-2</v>
      </c>
      <c r="M45" s="15"/>
      <c r="N45" s="15"/>
    </row>
    <row r="46" spans="1:20" x14ac:dyDescent="0.2">
      <c r="A46" s="58">
        <f t="shared" si="5"/>
        <v>1000</v>
      </c>
      <c r="B46" s="16" t="str">
        <f t="shared" si="6"/>
        <v>à - de</v>
      </c>
      <c r="C46" s="59">
        <f t="shared" si="7"/>
        <v>1100</v>
      </c>
      <c r="D46" s="43">
        <f t="shared" ref="D46:L46" si="17">D19/D$29</f>
        <v>0.10554589522153467</v>
      </c>
      <c r="E46" s="43">
        <f t="shared" si="17"/>
        <v>0</v>
      </c>
      <c r="F46" s="43">
        <f t="shared" si="17"/>
        <v>0.10533663611112458</v>
      </c>
      <c r="G46" s="43">
        <f t="shared" si="17"/>
        <v>7.8444188442000504E-2</v>
      </c>
      <c r="H46" s="43">
        <f t="shared" si="17"/>
        <v>9.4984802431610942E-5</v>
      </c>
      <c r="I46" s="43">
        <f t="shared" si="17"/>
        <v>7.8042809923950629E-2</v>
      </c>
      <c r="J46" s="43">
        <f t="shared" si="17"/>
        <v>7.9324344617496892E-2</v>
      </c>
      <c r="K46" s="43">
        <f t="shared" si="17"/>
        <v>9.3770512299565527E-5</v>
      </c>
      <c r="L46" s="47">
        <f t="shared" si="17"/>
        <v>7.892650659648745E-2</v>
      </c>
      <c r="M46" s="15"/>
      <c r="N46" s="15"/>
    </row>
    <row r="47" spans="1:20" x14ac:dyDescent="0.2">
      <c r="A47" s="58">
        <f t="shared" si="5"/>
        <v>1100</v>
      </c>
      <c r="B47" s="16" t="str">
        <f t="shared" si="6"/>
        <v>à - de</v>
      </c>
      <c r="C47" s="59">
        <f t="shared" si="7"/>
        <v>1200</v>
      </c>
      <c r="D47" s="43">
        <f t="shared" ref="D47:L47" si="18">D20/D$29</f>
        <v>5.8538386065804686E-2</v>
      </c>
      <c r="E47" s="43">
        <f t="shared" si="18"/>
        <v>2.4449877750611247E-3</v>
      </c>
      <c r="F47" s="43">
        <f t="shared" si="18"/>
        <v>5.842717326495097E-2</v>
      </c>
      <c r="G47" s="43">
        <f t="shared" si="18"/>
        <v>9.5938908527457345E-2</v>
      </c>
      <c r="H47" s="43">
        <f t="shared" si="18"/>
        <v>0</v>
      </c>
      <c r="I47" s="43">
        <f t="shared" si="18"/>
        <v>9.544741895080229E-2</v>
      </c>
      <c r="J47" s="43">
        <f t="shared" si="18"/>
        <v>9.4724287578334204E-2</v>
      </c>
      <c r="K47" s="43">
        <f t="shared" si="18"/>
        <v>3.1256837433188509E-5</v>
      </c>
      <c r="L47" s="47">
        <f t="shared" si="18"/>
        <v>9.4248808404053239E-2</v>
      </c>
      <c r="M47" s="15"/>
      <c r="N47" s="15"/>
    </row>
    <row r="48" spans="1:20" x14ac:dyDescent="0.2">
      <c r="A48" s="58">
        <f t="shared" si="5"/>
        <v>1200</v>
      </c>
      <c r="B48" s="16" t="str">
        <f t="shared" si="6"/>
        <v>à - de</v>
      </c>
      <c r="C48" s="59">
        <f t="shared" si="7"/>
        <v>1300</v>
      </c>
      <c r="D48" s="43">
        <f t="shared" ref="D48:L48" si="19">D21/D$29</f>
        <v>1.7718887518092887E-2</v>
      </c>
      <c r="E48" s="43">
        <f t="shared" si="19"/>
        <v>0</v>
      </c>
      <c r="F48" s="43">
        <f t="shared" si="19"/>
        <v>1.7683757410648066E-2</v>
      </c>
      <c r="G48" s="43">
        <f t="shared" si="19"/>
        <v>9.964471237386327E-2</v>
      </c>
      <c r="H48" s="43">
        <f t="shared" si="19"/>
        <v>0</v>
      </c>
      <c r="I48" s="43">
        <f t="shared" si="19"/>
        <v>9.9134238174685488E-2</v>
      </c>
      <c r="J48" s="43">
        <f t="shared" si="19"/>
        <v>9.6984085821225127E-2</v>
      </c>
      <c r="K48" s="43">
        <f t="shared" si="19"/>
        <v>0</v>
      </c>
      <c r="L48" s="47">
        <f t="shared" si="19"/>
        <v>9.6497102643224975E-2</v>
      </c>
      <c r="M48" s="15"/>
      <c r="N48" s="15"/>
    </row>
    <row r="49" spans="1:27" x14ac:dyDescent="0.2">
      <c r="A49" s="58">
        <f t="shared" si="5"/>
        <v>1300</v>
      </c>
      <c r="B49" s="16" t="str">
        <f t="shared" si="6"/>
        <v>à - de</v>
      </c>
      <c r="C49" s="59">
        <f t="shared" si="7"/>
        <v>1400</v>
      </c>
      <c r="D49" s="43">
        <f t="shared" ref="D49:L49" si="20">D22/D$29</f>
        <v>1.4085738432694455E-4</v>
      </c>
      <c r="E49" s="43">
        <f t="shared" si="20"/>
        <v>0</v>
      </c>
      <c r="F49" s="43">
        <f t="shared" si="20"/>
        <v>1.4057811538070009E-4</v>
      </c>
      <c r="G49" s="43">
        <f t="shared" si="20"/>
        <v>7.1177193508175099E-2</v>
      </c>
      <c r="H49" s="43">
        <f t="shared" si="20"/>
        <v>0</v>
      </c>
      <c r="I49" s="43">
        <f t="shared" si="20"/>
        <v>7.0812556790478695E-2</v>
      </c>
      <c r="J49" s="43">
        <f t="shared" si="20"/>
        <v>6.8870214452108558E-2</v>
      </c>
      <c r="K49" s="43">
        <f t="shared" si="20"/>
        <v>0</v>
      </c>
      <c r="L49" s="47">
        <f t="shared" si="20"/>
        <v>6.8524398583252891E-2</v>
      </c>
      <c r="M49" s="15"/>
      <c r="N49" s="15"/>
    </row>
    <row r="50" spans="1:27" x14ac:dyDescent="0.2">
      <c r="A50" s="58">
        <f t="shared" si="5"/>
        <v>1400</v>
      </c>
      <c r="B50" s="16" t="str">
        <f t="shared" si="6"/>
        <v>à - de</v>
      </c>
      <c r="C50" s="59">
        <f t="shared" si="7"/>
        <v>1500</v>
      </c>
      <c r="D50" s="43">
        <f t="shared" ref="D50:L50" si="21">D23/D$29</f>
        <v>9.7143023673754866E-5</v>
      </c>
      <c r="E50" s="43">
        <f t="shared" si="21"/>
        <v>0</v>
      </c>
      <c r="F50" s="43">
        <f t="shared" si="21"/>
        <v>9.6950424400482814E-5</v>
      </c>
      <c r="G50" s="43">
        <f t="shared" si="21"/>
        <v>4.087959773197631E-2</v>
      </c>
      <c r="H50" s="43">
        <f t="shared" si="21"/>
        <v>0</v>
      </c>
      <c r="I50" s="43">
        <f t="shared" si="21"/>
        <v>4.0670173875779661E-2</v>
      </c>
      <c r="J50" s="43">
        <f t="shared" si="21"/>
        <v>3.9555145008189914E-2</v>
      </c>
      <c r="K50" s="43">
        <f t="shared" si="21"/>
        <v>0</v>
      </c>
      <c r="L50" s="47">
        <f t="shared" si="21"/>
        <v>3.935652798706489E-2</v>
      </c>
      <c r="M50" s="15"/>
      <c r="N50" s="15"/>
    </row>
    <row r="51" spans="1:27" x14ac:dyDescent="0.2">
      <c r="A51" s="58">
        <f t="shared" si="5"/>
        <v>1500</v>
      </c>
      <c r="B51" s="16" t="str">
        <f t="shared" si="6"/>
        <v>à - de</v>
      </c>
      <c r="C51" s="59">
        <f t="shared" si="7"/>
        <v>1600</v>
      </c>
      <c r="D51" s="43">
        <f t="shared" ref="D51:L51" si="22">D24/D$29</f>
        <v>1.3600023314325682E-4</v>
      </c>
      <c r="E51" s="43">
        <f t="shared" si="22"/>
        <v>0</v>
      </c>
      <c r="F51" s="43">
        <f t="shared" si="22"/>
        <v>1.3573059416067593E-4</v>
      </c>
      <c r="G51" s="43">
        <f t="shared" si="22"/>
        <v>1.624863742826017E-2</v>
      </c>
      <c r="H51" s="43">
        <f t="shared" si="22"/>
        <v>0</v>
      </c>
      <c r="I51" s="43">
        <f t="shared" si="22"/>
        <v>1.616539658204446E-2</v>
      </c>
      <c r="J51" s="43">
        <f t="shared" si="22"/>
        <v>1.5725362741312254E-2</v>
      </c>
      <c r="K51" s="43">
        <f t="shared" si="22"/>
        <v>0</v>
      </c>
      <c r="L51" s="47">
        <f t="shared" si="22"/>
        <v>1.5646401465777979E-2</v>
      </c>
      <c r="M51" s="15"/>
      <c r="N51" s="15"/>
    </row>
    <row r="52" spans="1:27" x14ac:dyDescent="0.2">
      <c r="A52" s="58">
        <f t="shared" si="5"/>
        <v>1600</v>
      </c>
      <c r="B52" s="16" t="str">
        <f t="shared" si="6"/>
        <v>à - de</v>
      </c>
      <c r="C52" s="66">
        <f t="shared" si="7"/>
        <v>3000</v>
      </c>
      <c r="D52" s="43">
        <f t="shared" ref="D52:L52" si="23">D25/D$29</f>
        <v>4.1771500179714595E-3</v>
      </c>
      <c r="E52" s="43">
        <f t="shared" si="23"/>
        <v>0</v>
      </c>
      <c r="F52" s="43">
        <f t="shared" si="23"/>
        <v>4.1688682492207613E-3</v>
      </c>
      <c r="G52" s="43">
        <f t="shared" si="23"/>
        <v>1.2330887035425397E-2</v>
      </c>
      <c r="H52" s="43">
        <f t="shared" si="23"/>
        <v>0</v>
      </c>
      <c r="I52" s="43">
        <f t="shared" si="23"/>
        <v>1.2267716601845908E-2</v>
      </c>
      <c r="J52" s="43">
        <f t="shared" si="23"/>
        <v>1.2066085927227113E-2</v>
      </c>
      <c r="K52" s="43">
        <f t="shared" si="23"/>
        <v>0</v>
      </c>
      <c r="L52" s="47">
        <f t="shared" si="23"/>
        <v>1.2005498864709502E-2</v>
      </c>
      <c r="M52" s="15"/>
      <c r="N52" s="15"/>
    </row>
    <row r="53" spans="1:27" x14ac:dyDescent="0.2">
      <c r="A53" s="67">
        <f t="shared" si="5"/>
        <v>3000</v>
      </c>
      <c r="B53" s="16" t="str">
        <f t="shared" si="6"/>
        <v>à - de</v>
      </c>
      <c r="C53" s="59">
        <f t="shared" si="7"/>
        <v>3000</v>
      </c>
      <c r="D53" s="43">
        <f t="shared" ref="D53:L53" si="24">D26/D$29</f>
        <v>0</v>
      </c>
      <c r="E53" s="43">
        <f t="shared" si="24"/>
        <v>0</v>
      </c>
      <c r="F53" s="43">
        <f t="shared" si="24"/>
        <v>0</v>
      </c>
      <c r="G53" s="43">
        <f t="shared" si="24"/>
        <v>0</v>
      </c>
      <c r="H53" s="43">
        <f t="shared" si="24"/>
        <v>0</v>
      </c>
      <c r="I53" s="43">
        <f t="shared" si="24"/>
        <v>0</v>
      </c>
      <c r="J53" s="43">
        <f t="shared" si="24"/>
        <v>0</v>
      </c>
      <c r="K53" s="43">
        <f t="shared" si="24"/>
        <v>0</v>
      </c>
      <c r="L53" s="47">
        <f t="shared" si="24"/>
        <v>0</v>
      </c>
      <c r="M53" s="15"/>
      <c r="N53" s="15"/>
    </row>
    <row r="54" spans="1:27" hidden="1" x14ac:dyDescent="0.2">
      <c r="A54" s="58">
        <f t="shared" si="5"/>
        <v>3000</v>
      </c>
      <c r="B54" s="16" t="str">
        <f t="shared" si="6"/>
        <v>à - de</v>
      </c>
      <c r="C54" s="59">
        <f t="shared" si="7"/>
        <v>1634</v>
      </c>
      <c r="D54" s="43">
        <f t="shared" ref="D54:L54" si="25">D27/D$29</f>
        <v>0</v>
      </c>
      <c r="E54" s="43">
        <f t="shared" si="25"/>
        <v>0</v>
      </c>
      <c r="F54" s="43">
        <f t="shared" si="25"/>
        <v>0</v>
      </c>
      <c r="G54" s="43">
        <f t="shared" si="25"/>
        <v>0</v>
      </c>
      <c r="H54" s="43">
        <f t="shared" si="25"/>
        <v>0</v>
      </c>
      <c r="I54" s="43">
        <f t="shared" si="25"/>
        <v>0</v>
      </c>
      <c r="J54" s="43">
        <f t="shared" si="25"/>
        <v>0</v>
      </c>
      <c r="K54" s="43">
        <f t="shared" si="25"/>
        <v>0</v>
      </c>
      <c r="L54" s="47">
        <f t="shared" si="25"/>
        <v>0</v>
      </c>
      <c r="M54" s="15"/>
      <c r="N54" s="15"/>
    </row>
    <row r="55" spans="1:27" hidden="1" x14ac:dyDescent="0.2">
      <c r="A55" s="58">
        <f t="shared" si="5"/>
        <v>1634</v>
      </c>
      <c r="B55" s="16" t="str">
        <f>(B28)</f>
        <v>à - de</v>
      </c>
      <c r="C55" s="59">
        <f t="shared" si="7"/>
        <v>3000</v>
      </c>
      <c r="D55" s="43">
        <f t="shared" ref="D55:L55" si="26">D28/D$29</f>
        <v>0</v>
      </c>
      <c r="E55" s="43">
        <f t="shared" si="26"/>
        <v>0</v>
      </c>
      <c r="F55" s="43">
        <f t="shared" si="26"/>
        <v>0</v>
      </c>
      <c r="G55" s="43">
        <f t="shared" si="26"/>
        <v>0</v>
      </c>
      <c r="H55" s="43">
        <f t="shared" si="26"/>
        <v>0</v>
      </c>
      <c r="I55" s="43">
        <f t="shared" si="26"/>
        <v>0</v>
      </c>
      <c r="J55" s="43">
        <f t="shared" si="26"/>
        <v>0</v>
      </c>
      <c r="K55" s="43">
        <f t="shared" si="26"/>
        <v>0</v>
      </c>
      <c r="L55" s="47">
        <f t="shared" si="26"/>
        <v>0</v>
      </c>
      <c r="M55" s="15"/>
      <c r="N55" s="15"/>
    </row>
    <row r="56" spans="1:27" x14ac:dyDescent="0.2">
      <c r="A56" s="20"/>
      <c r="B56" s="23" t="s">
        <v>7</v>
      </c>
      <c r="C56" s="22"/>
      <c r="D56" s="49">
        <f>D30</f>
        <v>0</v>
      </c>
      <c r="E56" s="49">
        <f t="shared" ref="E56:L56" si="27">E30</f>
        <v>0</v>
      </c>
      <c r="F56" s="49">
        <f t="shared" si="27"/>
        <v>0</v>
      </c>
      <c r="G56" s="49">
        <f t="shared" si="27"/>
        <v>0</v>
      </c>
      <c r="H56" s="49">
        <f t="shared" si="27"/>
        <v>0</v>
      </c>
      <c r="I56" s="49">
        <f t="shared" si="27"/>
        <v>0</v>
      </c>
      <c r="J56" s="49">
        <f t="shared" si="27"/>
        <v>0</v>
      </c>
      <c r="K56" s="49">
        <f t="shared" si="27"/>
        <v>0</v>
      </c>
      <c r="L56" s="50">
        <f t="shared" si="27"/>
        <v>0</v>
      </c>
      <c r="M56" s="15"/>
      <c r="N56" s="15"/>
      <c r="O56" s="15"/>
      <c r="P56" s="15"/>
    </row>
    <row r="57" spans="1:27" x14ac:dyDescent="0.2">
      <c r="A57" s="28"/>
      <c r="B57" s="25" t="s">
        <v>9</v>
      </c>
      <c r="C57" s="29"/>
      <c r="D57" s="44">
        <f t="shared" ref="D57:L57" si="28">SUM(D36:D55)</f>
        <v>1</v>
      </c>
      <c r="E57" s="44">
        <f t="shared" si="28"/>
        <v>1</v>
      </c>
      <c r="F57" s="44">
        <f t="shared" si="28"/>
        <v>1</v>
      </c>
      <c r="G57" s="44">
        <f t="shared" si="28"/>
        <v>1</v>
      </c>
      <c r="H57" s="44">
        <f t="shared" si="28"/>
        <v>1</v>
      </c>
      <c r="I57" s="44">
        <f t="shared" si="28"/>
        <v>1</v>
      </c>
      <c r="J57" s="44">
        <f t="shared" si="28"/>
        <v>1</v>
      </c>
      <c r="K57" s="44">
        <f t="shared" si="28"/>
        <v>1</v>
      </c>
      <c r="L57" s="45">
        <f t="shared" si="28"/>
        <v>1</v>
      </c>
      <c r="M57" s="15"/>
      <c r="N57" s="15"/>
      <c r="O57" s="15"/>
      <c r="P57" s="15"/>
    </row>
    <row r="58" spans="1:27" x14ac:dyDescent="0.2">
      <c r="A58" s="37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R58" s="82"/>
      <c r="S58" s="82"/>
      <c r="T58" s="82"/>
      <c r="U58" s="82"/>
      <c r="V58" s="82"/>
      <c r="W58" s="82"/>
      <c r="X58" s="82"/>
      <c r="Y58" s="82"/>
      <c r="Z58" s="82"/>
      <c r="AA58" s="82"/>
    </row>
    <row r="59" spans="1:27" x14ac:dyDescent="0.2">
      <c r="A59" s="5"/>
      <c r="B59" s="5"/>
      <c r="C59" s="5"/>
      <c r="D59" s="5"/>
      <c r="E59" s="5"/>
      <c r="F59" s="5"/>
      <c r="G59" s="5"/>
      <c r="H59" s="5"/>
      <c r="I59" s="30"/>
      <c r="J59" s="5"/>
      <c r="K59" s="5"/>
      <c r="L59" s="48"/>
      <c r="M59" s="15"/>
      <c r="N59" s="15"/>
      <c r="O59" s="15"/>
      <c r="P59" s="15"/>
      <c r="R59" s="82"/>
      <c r="S59" s="82"/>
      <c r="T59" s="82"/>
      <c r="U59" s="82"/>
      <c r="V59" s="82"/>
      <c r="W59" s="82"/>
      <c r="X59" s="82"/>
      <c r="Y59" s="82"/>
      <c r="Z59" s="82"/>
      <c r="AA59" s="82"/>
    </row>
    <row r="60" spans="1:27" x14ac:dyDescent="0.2">
      <c r="A60" s="5"/>
      <c r="B60" s="5"/>
      <c r="C60" s="5"/>
      <c r="D60" s="5"/>
      <c r="E60" s="5"/>
      <c r="F60" s="31"/>
      <c r="G60" s="31"/>
      <c r="H60" s="31"/>
      <c r="I60" s="31"/>
      <c r="M60" s="15"/>
      <c r="N60" s="15"/>
      <c r="O60" s="15"/>
      <c r="P60" s="15"/>
    </row>
    <row r="61" spans="1:27" x14ac:dyDescent="0.2">
      <c r="A61" s="5"/>
      <c r="B61" s="5"/>
      <c r="C61" s="5"/>
      <c r="D61" s="5"/>
      <c r="E61" s="5"/>
      <c r="F61" s="5"/>
      <c r="G61" s="5"/>
      <c r="H61" s="5"/>
      <c r="I61" s="30"/>
      <c r="J61" s="5"/>
      <c r="K61" s="5"/>
      <c r="L61" s="5"/>
      <c r="M61" s="15"/>
      <c r="N61" s="15"/>
      <c r="O61" s="15"/>
      <c r="P61" s="15"/>
    </row>
    <row r="74" spans="4:15" x14ac:dyDescent="0.2"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4:15" x14ac:dyDescent="0.2"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81" spans="18:27" x14ac:dyDescent="0.2"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8:27" x14ac:dyDescent="0.2">
      <c r="R82" s="55"/>
      <c r="S82" s="55"/>
      <c r="T82" s="55"/>
      <c r="U82" s="55"/>
      <c r="V82" s="55"/>
      <c r="W82" s="55"/>
      <c r="X82" s="55"/>
      <c r="Y82" s="55"/>
      <c r="Z82" s="55"/>
      <c r="AA82" s="55"/>
    </row>
  </sheetData>
  <mergeCells count="6">
    <mergeCell ref="A6:B6"/>
    <mergeCell ref="A33:C33"/>
    <mergeCell ref="R58:AA58"/>
    <mergeCell ref="R59:AA59"/>
    <mergeCell ref="U1:AD1"/>
    <mergeCell ref="U2:AD2"/>
  </mergeCells>
  <phoneticPr fontId="6" type="noConversion"/>
  <printOptions horizontalCentered="1"/>
  <pageMargins left="0.55118110236220474" right="0.55118110236220474" top="0.59055118110236227" bottom="0.59055118110236227" header="0.15748031496062992" footer="0.27559055118110237"/>
  <pageSetup paperSize="9" scale="95" firstPageNumber="48" orientation="portrait" useFirstPageNumber="1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9"/>
  <dimension ref="A1:AD61"/>
  <sheetViews>
    <sheetView showGridLines="0" topLeftCell="I1" zoomScaleNormal="100" workbookViewId="0">
      <selection activeCell="Y30" sqref="Y30"/>
    </sheetView>
  </sheetViews>
  <sheetFormatPr baseColWidth="10" defaultRowHeight="12.75" x14ac:dyDescent="0.2"/>
  <cols>
    <col min="1" max="3" width="6.85546875" customWidth="1"/>
    <col min="4" max="4" width="8.42578125" customWidth="1"/>
    <col min="5" max="5" width="9.42578125" customWidth="1"/>
    <col min="6" max="7" width="8.42578125" customWidth="1"/>
    <col min="8" max="8" width="9.42578125" customWidth="1"/>
    <col min="9" max="10" width="8.42578125" customWidth="1"/>
    <col min="11" max="11" width="9.42578125" customWidth="1"/>
    <col min="12" max="12" width="8.42578125" customWidth="1"/>
    <col min="13" max="16" width="0.85546875" customWidth="1"/>
    <col min="24" max="24" width="6.85546875" customWidth="1"/>
  </cols>
  <sheetData>
    <row r="1" spans="1:30" x14ac:dyDescent="0.2">
      <c r="A1" s="32" t="str">
        <f>'F03-07 H'!A1</f>
        <v>RÉPARTITION DES RETRAITES SELON LE MONTANT MENSUEL GLOBAL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>
        <f>'F03-07 H'!Q1</f>
        <v>2018</v>
      </c>
      <c r="U1" s="82" t="str">
        <f>"Répartition du montant global moyen servi au 31 décembre " &amp;(Q1)&amp;" - Droits directs"</f>
        <v>Répartition du montant global moyen servi au 31 décembre 2018 - Droits directs</v>
      </c>
      <c r="V1" s="82"/>
      <c r="W1" s="82"/>
      <c r="X1" s="82"/>
      <c r="Y1" s="82"/>
      <c r="Z1" s="82"/>
      <c r="AA1" s="82"/>
      <c r="AB1" s="82"/>
      <c r="AC1" s="82"/>
      <c r="AD1" s="82"/>
    </row>
    <row r="2" spans="1:30" x14ac:dyDescent="0.2">
      <c r="A2" s="32" t="str">
        <f>'F03-07 H'!A2</f>
        <v>AU 31 DÉCEMBRE 2018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1"/>
      <c r="N2" s="1"/>
      <c r="O2" s="1"/>
      <c r="P2" s="1"/>
      <c r="U2" s="82" t="s">
        <v>18</v>
      </c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2" t="s">
        <v>14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  <c r="N3" s="1"/>
      <c r="O3" s="1"/>
      <c r="T3" s="53" t="s">
        <v>29</v>
      </c>
    </row>
    <row r="4" spans="1:30" x14ac:dyDescent="0.2">
      <c r="A4" s="2" t="s">
        <v>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3"/>
      <c r="N4" s="33"/>
      <c r="O4" s="4"/>
      <c r="P4" s="4"/>
      <c r="R4" s="52"/>
    </row>
    <row r="5" spans="1:30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3"/>
      <c r="N5" s="33"/>
      <c r="O5" s="4"/>
      <c r="P5" s="4"/>
    </row>
    <row r="6" spans="1:30" ht="13.15" customHeight="1" x14ac:dyDescent="0.2">
      <c r="A6" s="80" t="s">
        <v>1</v>
      </c>
      <c r="B6" s="80"/>
      <c r="C6" s="5"/>
      <c r="D6" s="5"/>
      <c r="E6" s="5"/>
      <c r="F6" s="5"/>
      <c r="G6" s="5"/>
      <c r="H6" s="5"/>
      <c r="I6" s="5"/>
      <c r="J6" s="5"/>
      <c r="K6" s="5"/>
      <c r="M6" s="33"/>
      <c r="N6" s="33"/>
      <c r="O6" s="5"/>
      <c r="P6" s="5"/>
    </row>
    <row r="7" spans="1:30" ht="22.5" customHeight="1" x14ac:dyDescent="0.2">
      <c r="A7" s="6" t="s">
        <v>2</v>
      </c>
      <c r="B7" s="7"/>
      <c r="C7" s="7"/>
      <c r="D7" s="36" t="s">
        <v>12</v>
      </c>
      <c r="E7" s="9"/>
      <c r="F7" s="10"/>
      <c r="G7" s="36" t="s">
        <v>13</v>
      </c>
      <c r="H7" s="9"/>
      <c r="I7" s="10"/>
      <c r="J7" s="12" t="s">
        <v>3</v>
      </c>
      <c r="K7" s="11"/>
      <c r="L7" s="10"/>
      <c r="M7" s="34"/>
      <c r="N7" s="5"/>
      <c r="O7" s="5"/>
      <c r="P7" s="5"/>
      <c r="R7" s="55"/>
      <c r="S7" s="55"/>
      <c r="T7" s="55"/>
      <c r="U7" s="55"/>
      <c r="V7" s="55"/>
      <c r="W7" s="55"/>
      <c r="X7" s="55"/>
      <c r="Y7" s="55"/>
      <c r="Z7" s="55"/>
      <c r="AA7" s="55"/>
    </row>
    <row r="8" spans="1:30" ht="23.25" customHeight="1" x14ac:dyDescent="0.2">
      <c r="A8" s="13" t="s">
        <v>4</v>
      </c>
      <c r="B8" s="14"/>
      <c r="C8" s="14"/>
      <c r="D8" s="74" t="s">
        <v>26</v>
      </c>
      <c r="E8" s="74" t="s">
        <v>27</v>
      </c>
      <c r="F8" s="75" t="s">
        <v>5</v>
      </c>
      <c r="G8" s="74" t="s">
        <v>26</v>
      </c>
      <c r="H8" s="74" t="s">
        <v>27</v>
      </c>
      <c r="I8" s="75" t="s">
        <v>5</v>
      </c>
      <c r="J8" s="74" t="s">
        <v>26</v>
      </c>
      <c r="K8" s="74" t="s">
        <v>27</v>
      </c>
      <c r="L8" s="76" t="s">
        <v>5</v>
      </c>
      <c r="M8" s="34"/>
      <c r="N8" s="5"/>
      <c r="O8" s="5"/>
      <c r="P8" s="15"/>
      <c r="Q8" s="60">
        <f t="shared" ref="Q8:Q27" si="0">SUM(C36)</f>
        <v>100</v>
      </c>
      <c r="R8" s="60" t="str">
        <f t="shared" ref="R8:R27" si="1">(B36)</f>
        <v>à - de</v>
      </c>
      <c r="S8" s="61" t="str">
        <f>(A36)</f>
        <v>- de 1</v>
      </c>
    </row>
    <row r="9" spans="1:30" x14ac:dyDescent="0.2">
      <c r="A9" s="42" t="str">
        <f>'F03-07 H'!A36</f>
        <v>- de 1</v>
      </c>
      <c r="B9" s="16" t="s">
        <v>15</v>
      </c>
      <c r="C9" s="57">
        <f>'F03-07 H'!C36</f>
        <v>100</v>
      </c>
      <c r="D9" s="35">
        <f>SUM([2]Femmes!D10)</f>
        <v>228</v>
      </c>
      <c r="E9" s="35">
        <f>SUM([2]Femmes!E10)</f>
        <v>45</v>
      </c>
      <c r="F9" s="35">
        <f>SUM([2]Femmes!F10)</f>
        <v>273</v>
      </c>
      <c r="G9" s="35">
        <f>SUM([2]Femmes!G10)</f>
        <v>567266</v>
      </c>
      <c r="H9" s="35">
        <f>SUM([2]Femmes!H10)</f>
        <v>148285</v>
      </c>
      <c r="I9" s="35">
        <f>SUM([2]Femmes!I10)</f>
        <v>715551</v>
      </c>
      <c r="J9" s="35">
        <f>SUM([2]Femmes!J10)</f>
        <v>567494</v>
      </c>
      <c r="K9" s="35">
        <f>SUM([2]Femmes!K10)</f>
        <v>148330</v>
      </c>
      <c r="L9" s="68">
        <f>SUM([2]Femmes!L10)</f>
        <v>715824</v>
      </c>
      <c r="M9" s="17"/>
      <c r="N9" s="18"/>
      <c r="O9" s="18"/>
      <c r="P9" s="18"/>
      <c r="Q9" s="60">
        <f t="shared" si="0"/>
        <v>200</v>
      </c>
      <c r="R9" s="60" t="str">
        <f t="shared" si="1"/>
        <v>à - de</v>
      </c>
      <c r="S9" s="61">
        <f t="shared" ref="S9:S27" si="2">SUM(A37)</f>
        <v>100</v>
      </c>
    </row>
    <row r="10" spans="1:30" x14ac:dyDescent="0.2">
      <c r="A10" s="56">
        <f>'F03-07 H'!A37</f>
        <v>100</v>
      </c>
      <c r="B10" s="16" t="s">
        <v>15</v>
      </c>
      <c r="C10" s="57">
        <f>'F03-07 H'!C37</f>
        <v>200</v>
      </c>
      <c r="D10" s="35">
        <f>SUM([2]Femmes!D11)</f>
        <v>1456</v>
      </c>
      <c r="E10" s="35">
        <f>SUM([2]Femmes!E11)</f>
        <v>194</v>
      </c>
      <c r="F10" s="35">
        <f>SUM([2]Femmes!F11)</f>
        <v>1650</v>
      </c>
      <c r="G10" s="35">
        <f>SUM([2]Femmes!G11)</f>
        <v>654230</v>
      </c>
      <c r="H10" s="35">
        <f>SUM([2]Femmes!H11)</f>
        <v>127591</v>
      </c>
      <c r="I10" s="35">
        <f>SUM([2]Femmes!I11)</f>
        <v>781821</v>
      </c>
      <c r="J10" s="35">
        <f>SUM([2]Femmes!J11)</f>
        <v>655686</v>
      </c>
      <c r="K10" s="35">
        <f>SUM([2]Femmes!K11)</f>
        <v>127785</v>
      </c>
      <c r="L10" s="68">
        <f>SUM([2]Femmes!L11)</f>
        <v>783471</v>
      </c>
      <c r="M10" s="4"/>
      <c r="N10" s="4"/>
      <c r="O10" s="4"/>
      <c r="P10" s="4"/>
      <c r="Q10" s="60">
        <f t="shared" si="0"/>
        <v>300</v>
      </c>
      <c r="R10" s="60" t="str">
        <f t="shared" si="1"/>
        <v>à - de</v>
      </c>
      <c r="S10" s="61">
        <f t="shared" si="2"/>
        <v>200</v>
      </c>
    </row>
    <row r="11" spans="1:30" x14ac:dyDescent="0.2">
      <c r="A11" s="56">
        <f>'F03-07 H'!A38</f>
        <v>200</v>
      </c>
      <c r="B11" s="16" t="s">
        <v>15</v>
      </c>
      <c r="C11" s="57">
        <f>'F03-07 H'!C38</f>
        <v>300</v>
      </c>
      <c r="D11" s="35">
        <f>SUM([2]Femmes!D12)</f>
        <v>3715</v>
      </c>
      <c r="E11" s="35">
        <f>SUM([2]Femmes!E12)</f>
        <v>428</v>
      </c>
      <c r="F11" s="35">
        <f>SUM([2]Femmes!F12)</f>
        <v>4143</v>
      </c>
      <c r="G11" s="35">
        <f>SUM([2]Femmes!G12)</f>
        <v>606642</v>
      </c>
      <c r="H11" s="35">
        <f>SUM([2]Femmes!H12)</f>
        <v>144165</v>
      </c>
      <c r="I11" s="35">
        <f>SUM([2]Femmes!I12)</f>
        <v>750807</v>
      </c>
      <c r="J11" s="35">
        <f>SUM([2]Femmes!J12)</f>
        <v>610357</v>
      </c>
      <c r="K11" s="35">
        <f>SUM([2]Femmes!K12)</f>
        <v>144593</v>
      </c>
      <c r="L11" s="68">
        <f>SUM([2]Femmes!L12)</f>
        <v>754950</v>
      </c>
      <c r="M11" s="4"/>
      <c r="N11" s="4"/>
      <c r="O11" s="4"/>
      <c r="P11" s="4"/>
      <c r="Q11" s="60">
        <f t="shared" si="0"/>
        <v>400</v>
      </c>
      <c r="R11" s="60" t="str">
        <f t="shared" si="1"/>
        <v>à - de</v>
      </c>
      <c r="S11" s="61">
        <f t="shared" si="2"/>
        <v>300</v>
      </c>
    </row>
    <row r="12" spans="1:30" x14ac:dyDescent="0.2">
      <c r="A12" s="56">
        <f>'F03-07 H'!A39</f>
        <v>300</v>
      </c>
      <c r="B12" s="16" t="s">
        <v>15</v>
      </c>
      <c r="C12" s="57">
        <f>'F03-07 H'!C39</f>
        <v>400</v>
      </c>
      <c r="D12" s="35">
        <f>SUM([2]Femmes!D13)</f>
        <v>7223</v>
      </c>
      <c r="E12" s="35">
        <f>SUM([2]Femmes!E13)</f>
        <v>846</v>
      </c>
      <c r="F12" s="35">
        <f>SUM([2]Femmes!F13)</f>
        <v>8069</v>
      </c>
      <c r="G12" s="35">
        <f>SUM([2]Femmes!G13)</f>
        <v>488547</v>
      </c>
      <c r="H12" s="35">
        <f>SUM([2]Femmes!H13)</f>
        <v>135638</v>
      </c>
      <c r="I12" s="35">
        <f>SUM([2]Femmes!I13)</f>
        <v>624185</v>
      </c>
      <c r="J12" s="35">
        <f>SUM([2]Femmes!J13)</f>
        <v>495770</v>
      </c>
      <c r="K12" s="35">
        <f>SUM([2]Femmes!K13)</f>
        <v>136484</v>
      </c>
      <c r="L12" s="68">
        <f>SUM([2]Femmes!L13)</f>
        <v>632254</v>
      </c>
      <c r="M12" s="4"/>
      <c r="N12" s="4"/>
      <c r="O12" s="4"/>
      <c r="P12" s="4"/>
      <c r="Q12" s="60">
        <f t="shared" si="0"/>
        <v>500</v>
      </c>
      <c r="R12" s="60" t="str">
        <f t="shared" si="1"/>
        <v>à - de</v>
      </c>
      <c r="S12" s="61">
        <f t="shared" si="2"/>
        <v>400</v>
      </c>
    </row>
    <row r="13" spans="1:30" x14ac:dyDescent="0.2">
      <c r="A13" s="56">
        <f>'F03-07 H'!A40</f>
        <v>400</v>
      </c>
      <c r="B13" s="16" t="s">
        <v>15</v>
      </c>
      <c r="C13" s="57">
        <f>'F03-07 H'!C40</f>
        <v>500</v>
      </c>
      <c r="D13" s="35">
        <f>SUM([2]Femmes!D14)</f>
        <v>11023</v>
      </c>
      <c r="E13" s="35">
        <f>SUM([2]Femmes!E14)</f>
        <v>1764</v>
      </c>
      <c r="F13" s="35">
        <f>SUM([2]Femmes!F14)</f>
        <v>12787</v>
      </c>
      <c r="G13" s="35">
        <f>SUM([2]Femmes!G14)</f>
        <v>431237</v>
      </c>
      <c r="H13" s="35">
        <f>SUM([2]Femmes!H14)</f>
        <v>50379</v>
      </c>
      <c r="I13" s="35">
        <f>SUM([2]Femmes!I14)</f>
        <v>481616</v>
      </c>
      <c r="J13" s="35">
        <f>SUM([2]Femmes!J14)</f>
        <v>442260</v>
      </c>
      <c r="K13" s="35">
        <f>SUM([2]Femmes!K14)</f>
        <v>52143</v>
      </c>
      <c r="L13" s="68">
        <f>SUM([2]Femmes!L14)</f>
        <v>494403</v>
      </c>
      <c r="M13" s="4"/>
      <c r="N13" s="4"/>
      <c r="O13" s="4"/>
      <c r="P13" s="4"/>
      <c r="Q13" s="60">
        <f t="shared" si="0"/>
        <v>600</v>
      </c>
      <c r="R13" s="60" t="str">
        <f t="shared" si="1"/>
        <v>à - de</v>
      </c>
      <c r="S13" s="61">
        <f t="shared" si="2"/>
        <v>500</v>
      </c>
    </row>
    <row r="14" spans="1:30" x14ac:dyDescent="0.2">
      <c r="A14" s="56">
        <f>'F03-07 H'!A41</f>
        <v>500</v>
      </c>
      <c r="B14" s="16" t="s">
        <v>15</v>
      </c>
      <c r="C14" s="57">
        <f>'F03-07 H'!C41</f>
        <v>600</v>
      </c>
      <c r="D14" s="35">
        <f>SUM([2]Femmes!D15)</f>
        <v>16111</v>
      </c>
      <c r="E14" s="35">
        <f>SUM([2]Femmes!E15)</f>
        <v>2695</v>
      </c>
      <c r="F14" s="35">
        <f>SUM([2]Femmes!F15)</f>
        <v>18806</v>
      </c>
      <c r="G14" s="35">
        <f>SUM([2]Femmes!G15)</f>
        <v>417736</v>
      </c>
      <c r="H14" s="35">
        <f>SUM([2]Femmes!H15)</f>
        <v>47427</v>
      </c>
      <c r="I14" s="35">
        <f>SUM([2]Femmes!I15)</f>
        <v>465163</v>
      </c>
      <c r="J14" s="35">
        <f>SUM([2]Femmes!J15)</f>
        <v>433847</v>
      </c>
      <c r="K14" s="35">
        <f>SUM([2]Femmes!K15)</f>
        <v>50122</v>
      </c>
      <c r="L14" s="68">
        <f>SUM([2]Femmes!L15)</f>
        <v>483969</v>
      </c>
      <c r="M14" s="19"/>
      <c r="N14" s="4"/>
      <c r="O14" s="4"/>
      <c r="P14" s="15"/>
      <c r="Q14" s="60">
        <f t="shared" si="0"/>
        <v>700</v>
      </c>
      <c r="R14" s="60" t="str">
        <f t="shared" si="1"/>
        <v>à - de</v>
      </c>
      <c r="S14" s="61">
        <f t="shared" si="2"/>
        <v>600</v>
      </c>
    </row>
    <row r="15" spans="1:30" x14ac:dyDescent="0.2">
      <c r="A15" s="56">
        <f>'F03-07 H'!A42</f>
        <v>600</v>
      </c>
      <c r="B15" s="16" t="s">
        <v>15</v>
      </c>
      <c r="C15" s="57">
        <f>'F03-07 H'!C42</f>
        <v>700</v>
      </c>
      <c r="D15" s="35">
        <f>SUM([2]Femmes!D16)</f>
        <v>35172</v>
      </c>
      <c r="E15" s="35">
        <f>SUM([2]Femmes!E16)</f>
        <v>4825</v>
      </c>
      <c r="F15" s="35">
        <f>SUM([2]Femmes!F16)</f>
        <v>39997</v>
      </c>
      <c r="G15" s="35">
        <f>SUM([2]Femmes!G16)</f>
        <v>765984</v>
      </c>
      <c r="H15" s="35">
        <f>SUM([2]Femmes!H16)</f>
        <v>40746</v>
      </c>
      <c r="I15" s="35">
        <f>SUM([2]Femmes!I16)</f>
        <v>806730</v>
      </c>
      <c r="J15" s="35">
        <f>SUM([2]Femmes!J16)</f>
        <v>801156</v>
      </c>
      <c r="K15" s="35">
        <f>SUM([2]Femmes!K16)</f>
        <v>45571</v>
      </c>
      <c r="L15" s="68">
        <f>SUM([2]Femmes!L16)</f>
        <v>846727</v>
      </c>
      <c r="M15" s="4"/>
      <c r="N15" s="4"/>
      <c r="O15" s="4"/>
      <c r="P15" s="4"/>
      <c r="Q15" s="60">
        <f t="shared" si="0"/>
        <v>800</v>
      </c>
      <c r="R15" s="60" t="str">
        <f t="shared" si="1"/>
        <v>à - de</v>
      </c>
      <c r="S15" s="61">
        <f t="shared" si="2"/>
        <v>700</v>
      </c>
    </row>
    <row r="16" spans="1:30" x14ac:dyDescent="0.2">
      <c r="A16" s="56">
        <f>'F03-07 H'!A43</f>
        <v>700</v>
      </c>
      <c r="B16" s="16" t="s">
        <v>15</v>
      </c>
      <c r="C16" s="57">
        <f>'F03-07 H'!C43</f>
        <v>800</v>
      </c>
      <c r="D16" s="35">
        <f>SUM([2]Femmes!D17)</f>
        <v>64569</v>
      </c>
      <c r="E16" s="35">
        <f>SUM([2]Femmes!E17)</f>
        <v>5237</v>
      </c>
      <c r="F16" s="35">
        <f>SUM([2]Femmes!F17)</f>
        <v>69806</v>
      </c>
      <c r="G16" s="35">
        <f>SUM([2]Femmes!G17)</f>
        <v>564096</v>
      </c>
      <c r="H16" s="35">
        <f>SUM([2]Femmes!H17)</f>
        <v>13338</v>
      </c>
      <c r="I16" s="35">
        <f>SUM([2]Femmes!I17)</f>
        <v>577434</v>
      </c>
      <c r="J16" s="35">
        <f>SUM([2]Femmes!J17)</f>
        <v>628665</v>
      </c>
      <c r="K16" s="35">
        <f>SUM([2]Femmes!K17)</f>
        <v>18575</v>
      </c>
      <c r="L16" s="68">
        <f>SUM([2]Femmes!L17)</f>
        <v>647240</v>
      </c>
      <c r="M16" s="4"/>
      <c r="N16" s="4"/>
      <c r="O16" s="4"/>
      <c r="P16" s="4"/>
      <c r="Q16" s="60">
        <f t="shared" si="0"/>
        <v>900</v>
      </c>
      <c r="R16" s="60" t="str">
        <f t="shared" si="1"/>
        <v>à - de</v>
      </c>
      <c r="S16" s="61">
        <f t="shared" si="2"/>
        <v>800</v>
      </c>
    </row>
    <row r="17" spans="1:23" x14ac:dyDescent="0.2">
      <c r="A17" s="56">
        <f>'F03-07 H'!A44</f>
        <v>800</v>
      </c>
      <c r="B17" s="16" t="s">
        <v>15</v>
      </c>
      <c r="C17" s="57">
        <f>'F03-07 H'!C44</f>
        <v>900</v>
      </c>
      <c r="D17" s="35">
        <f>SUM([2]Femmes!D18)</f>
        <v>82827</v>
      </c>
      <c r="E17" s="35">
        <f>SUM([2]Femmes!E18)</f>
        <v>4920</v>
      </c>
      <c r="F17" s="35">
        <f>SUM([2]Femmes!F18)</f>
        <v>87747</v>
      </c>
      <c r="G17" s="35">
        <f>SUM([2]Femmes!G18)</f>
        <v>478099</v>
      </c>
      <c r="H17" s="35">
        <f>SUM([2]Femmes!H18)</f>
        <v>1990</v>
      </c>
      <c r="I17" s="35">
        <f>SUM([2]Femmes!I18)</f>
        <v>480089</v>
      </c>
      <c r="J17" s="35">
        <f>SUM([2]Femmes!J18)</f>
        <v>560926</v>
      </c>
      <c r="K17" s="35">
        <f>SUM([2]Femmes!K18)</f>
        <v>6910</v>
      </c>
      <c r="L17" s="68">
        <f>SUM([2]Femmes!L18)</f>
        <v>567836</v>
      </c>
      <c r="M17" s="4"/>
      <c r="N17" s="4"/>
      <c r="O17" s="15"/>
      <c r="P17" s="15"/>
      <c r="Q17" s="60">
        <f t="shared" si="0"/>
        <v>1000</v>
      </c>
      <c r="R17" s="60" t="str">
        <f t="shared" si="1"/>
        <v>à - de</v>
      </c>
      <c r="S17" s="61">
        <f t="shared" si="2"/>
        <v>900</v>
      </c>
    </row>
    <row r="18" spans="1:23" x14ac:dyDescent="0.2">
      <c r="A18" s="56">
        <f>'F03-07 H'!A45</f>
        <v>900</v>
      </c>
      <c r="B18" s="16" t="s">
        <v>15</v>
      </c>
      <c r="C18" s="57">
        <f>'F03-07 H'!C45</f>
        <v>1000</v>
      </c>
      <c r="D18" s="35">
        <f>SUM([2]Femmes!D19)</f>
        <v>1052</v>
      </c>
      <c r="E18" s="35">
        <f>SUM([2]Femmes!E19)</f>
        <v>5</v>
      </c>
      <c r="F18" s="35">
        <f>SUM([2]Femmes!F19)</f>
        <v>1057</v>
      </c>
      <c r="G18" s="35">
        <f>SUM([2]Femmes!G19)</f>
        <v>452325</v>
      </c>
      <c r="H18" s="35">
        <f>SUM([2]Femmes!H19)</f>
        <v>477</v>
      </c>
      <c r="I18" s="35">
        <f>SUM([2]Femmes!I19)</f>
        <v>452802</v>
      </c>
      <c r="J18" s="35">
        <f>SUM([2]Femmes!J19)</f>
        <v>453377</v>
      </c>
      <c r="K18" s="35">
        <f>SUM([2]Femmes!K19)</f>
        <v>482</v>
      </c>
      <c r="L18" s="68">
        <f>SUM([2]Femmes!L19)</f>
        <v>453859</v>
      </c>
      <c r="M18" s="4"/>
      <c r="N18" s="4"/>
      <c r="O18" s="15"/>
      <c r="P18" s="15"/>
      <c r="Q18" s="60">
        <f t="shared" si="0"/>
        <v>1100</v>
      </c>
      <c r="R18" s="60" t="str">
        <f t="shared" si="1"/>
        <v>à - de</v>
      </c>
      <c r="S18" s="61">
        <f t="shared" si="2"/>
        <v>1000</v>
      </c>
    </row>
    <row r="19" spans="1:23" x14ac:dyDescent="0.2">
      <c r="A19" s="56">
        <f>'F03-07 H'!A46</f>
        <v>1000</v>
      </c>
      <c r="B19" s="16" t="s">
        <v>15</v>
      </c>
      <c r="C19" s="57">
        <f>'F03-07 H'!C46</f>
        <v>1100</v>
      </c>
      <c r="D19" s="35">
        <f>SUM([2]Femmes!D20)</f>
        <v>833</v>
      </c>
      <c r="E19" s="35">
        <f>SUM([2]Femmes!E20)</f>
        <v>5</v>
      </c>
      <c r="F19" s="35">
        <f>SUM([2]Femmes!F20)</f>
        <v>838</v>
      </c>
      <c r="G19" s="35">
        <f>SUM([2]Femmes!G20)</f>
        <v>444778</v>
      </c>
      <c r="H19" s="35">
        <f>SUM([2]Femmes!H20)</f>
        <v>82</v>
      </c>
      <c r="I19" s="35">
        <f>SUM([2]Femmes!I20)</f>
        <v>444860</v>
      </c>
      <c r="J19" s="35">
        <f>SUM([2]Femmes!J20)</f>
        <v>445611</v>
      </c>
      <c r="K19" s="35">
        <f>SUM([2]Femmes!K20)</f>
        <v>87</v>
      </c>
      <c r="L19" s="68">
        <f>SUM([2]Femmes!L20)</f>
        <v>445698</v>
      </c>
      <c r="M19" s="4"/>
      <c r="N19" s="4"/>
      <c r="O19" s="15"/>
      <c r="P19" s="15"/>
      <c r="Q19" s="60">
        <f t="shared" si="0"/>
        <v>1200</v>
      </c>
      <c r="R19" s="60" t="str">
        <f t="shared" si="1"/>
        <v>à - de</v>
      </c>
      <c r="S19" s="61">
        <f t="shared" si="2"/>
        <v>1100</v>
      </c>
    </row>
    <row r="20" spans="1:23" x14ac:dyDescent="0.2">
      <c r="A20" s="56">
        <f>'F03-07 H'!A47</f>
        <v>1100</v>
      </c>
      <c r="B20" s="16" t="s">
        <v>15</v>
      </c>
      <c r="C20" s="57">
        <f>'F03-07 H'!C47</f>
        <v>1200</v>
      </c>
      <c r="D20" s="35">
        <f>SUM([2]Femmes!D21)</f>
        <v>804</v>
      </c>
      <c r="E20" s="35">
        <f>SUM([2]Femmes!E21)</f>
        <v>1</v>
      </c>
      <c r="F20" s="35">
        <f>SUM([2]Femmes!F21)</f>
        <v>805</v>
      </c>
      <c r="G20" s="35">
        <f>SUM([2]Femmes!G21)</f>
        <v>401688</v>
      </c>
      <c r="H20" s="35">
        <f>SUM([2]Femmes!H21)</f>
        <v>44</v>
      </c>
      <c r="I20" s="35">
        <f>SUM([2]Femmes!I21)</f>
        <v>401732</v>
      </c>
      <c r="J20" s="35">
        <f>SUM([2]Femmes!J21)</f>
        <v>402492</v>
      </c>
      <c r="K20" s="35">
        <f>SUM([2]Femmes!K21)</f>
        <v>45</v>
      </c>
      <c r="L20" s="68">
        <f>SUM([2]Femmes!L21)</f>
        <v>402537</v>
      </c>
      <c r="M20" s="4"/>
      <c r="N20" s="4"/>
      <c r="O20" s="15"/>
      <c r="P20" s="15"/>
      <c r="Q20" s="60">
        <f t="shared" si="0"/>
        <v>1300</v>
      </c>
      <c r="R20" s="60" t="str">
        <f t="shared" si="1"/>
        <v>à - de</v>
      </c>
      <c r="S20" s="61">
        <f t="shared" si="2"/>
        <v>1200</v>
      </c>
    </row>
    <row r="21" spans="1:23" x14ac:dyDescent="0.2">
      <c r="A21" s="56">
        <f>'F03-07 H'!A48</f>
        <v>1200</v>
      </c>
      <c r="B21" s="16" t="s">
        <v>15</v>
      </c>
      <c r="C21" s="57">
        <f>'F03-07 H'!C48</f>
        <v>1300</v>
      </c>
      <c r="D21" s="35">
        <f>SUM([2]Femmes!D22)</f>
        <v>981</v>
      </c>
      <c r="E21" s="35">
        <f>SUM([2]Femmes!E22)</f>
        <v>0</v>
      </c>
      <c r="F21" s="35">
        <f>SUM([2]Femmes!F22)</f>
        <v>981</v>
      </c>
      <c r="G21" s="35">
        <f>SUM([2]Femmes!G22)</f>
        <v>346740</v>
      </c>
      <c r="H21" s="35">
        <f>SUM([2]Femmes!H22)</f>
        <v>27</v>
      </c>
      <c r="I21" s="35">
        <f>SUM([2]Femmes!I22)</f>
        <v>346767</v>
      </c>
      <c r="J21" s="35">
        <f>SUM([2]Femmes!J22)</f>
        <v>347721</v>
      </c>
      <c r="K21" s="35">
        <f>SUM([2]Femmes!K22)</f>
        <v>27</v>
      </c>
      <c r="L21" s="68">
        <f>SUM([2]Femmes!L22)</f>
        <v>347748</v>
      </c>
      <c r="M21" s="4"/>
      <c r="N21" s="4"/>
      <c r="O21" s="15"/>
      <c r="P21" s="15"/>
      <c r="Q21" s="60">
        <f t="shared" si="0"/>
        <v>1400</v>
      </c>
      <c r="R21" s="60" t="str">
        <f t="shared" si="1"/>
        <v>à - de</v>
      </c>
      <c r="S21" s="61">
        <f t="shared" si="2"/>
        <v>1300</v>
      </c>
    </row>
    <row r="22" spans="1:23" x14ac:dyDescent="0.2">
      <c r="A22" s="56">
        <f>'F03-07 H'!A49</f>
        <v>1300</v>
      </c>
      <c r="B22" s="16" t="s">
        <v>15</v>
      </c>
      <c r="C22" s="57">
        <f>'F03-07 H'!C49</f>
        <v>1400</v>
      </c>
      <c r="D22" s="35">
        <f>SUM([2]Femmes!D23)</f>
        <v>40</v>
      </c>
      <c r="E22" s="35">
        <f>SUM([2]Femmes!E23)</f>
        <v>0</v>
      </c>
      <c r="F22" s="35">
        <f>SUM([2]Femmes!F23)</f>
        <v>40</v>
      </c>
      <c r="G22" s="35">
        <f>SUM([2]Femmes!G23)</f>
        <v>218927</v>
      </c>
      <c r="H22" s="35">
        <f>SUM([2]Femmes!H23)</f>
        <v>15</v>
      </c>
      <c r="I22" s="35">
        <f>SUM([2]Femmes!I23)</f>
        <v>218942</v>
      </c>
      <c r="J22" s="35">
        <f>SUM([2]Femmes!J23)</f>
        <v>218967</v>
      </c>
      <c r="K22" s="35">
        <f>SUM([2]Femmes!K23)</f>
        <v>15</v>
      </c>
      <c r="L22" s="68">
        <f>SUM([2]Femmes!L23)</f>
        <v>218982</v>
      </c>
      <c r="M22" s="4"/>
      <c r="N22" s="4"/>
      <c r="O22" s="15"/>
      <c r="P22" s="15"/>
      <c r="Q22" s="60">
        <f t="shared" si="0"/>
        <v>1500</v>
      </c>
      <c r="R22" s="60" t="str">
        <f t="shared" si="1"/>
        <v>à - de</v>
      </c>
      <c r="S22" s="61">
        <f t="shared" si="2"/>
        <v>1400</v>
      </c>
    </row>
    <row r="23" spans="1:23" x14ac:dyDescent="0.2">
      <c r="A23" s="56">
        <f>'F03-07 H'!A50</f>
        <v>1400</v>
      </c>
      <c r="B23" s="16" t="s">
        <v>15</v>
      </c>
      <c r="C23" s="57">
        <f>'F03-07 H'!C50</f>
        <v>1500</v>
      </c>
      <c r="D23" s="35">
        <f>SUM([2]Femmes!D24)</f>
        <v>31</v>
      </c>
      <c r="E23" s="35">
        <f>SUM([2]Femmes!E24)</f>
        <v>0</v>
      </c>
      <c r="F23" s="35">
        <f>SUM([2]Femmes!F24)</f>
        <v>31</v>
      </c>
      <c r="G23" s="35">
        <f>SUM([2]Femmes!G24)</f>
        <v>107423</v>
      </c>
      <c r="H23" s="35">
        <f>SUM([2]Femmes!H24)</f>
        <v>3</v>
      </c>
      <c r="I23" s="35">
        <f>SUM([2]Femmes!I24)</f>
        <v>107426</v>
      </c>
      <c r="J23" s="35">
        <f>SUM([2]Femmes!J24)</f>
        <v>107454</v>
      </c>
      <c r="K23" s="35">
        <f>SUM([2]Femmes!K24)</f>
        <v>3</v>
      </c>
      <c r="L23" s="68">
        <f>SUM([2]Femmes!L24)</f>
        <v>107457</v>
      </c>
      <c r="M23" s="4"/>
      <c r="N23" s="4"/>
      <c r="O23" s="15"/>
      <c r="P23" s="15"/>
      <c r="Q23" s="60">
        <f t="shared" si="0"/>
        <v>1600</v>
      </c>
      <c r="R23" s="60" t="str">
        <f t="shared" si="1"/>
        <v>à - de</v>
      </c>
      <c r="S23" s="61">
        <f t="shared" si="2"/>
        <v>1500</v>
      </c>
    </row>
    <row r="24" spans="1:23" x14ac:dyDescent="0.2">
      <c r="A24" s="56">
        <f>'F03-07 H'!A51</f>
        <v>1500</v>
      </c>
      <c r="B24" s="16" t="s">
        <v>15</v>
      </c>
      <c r="C24" s="57">
        <f>'F03-07 H'!C51</f>
        <v>1600</v>
      </c>
      <c r="D24" s="35">
        <f>SUM([2]Femmes!D25)</f>
        <v>24</v>
      </c>
      <c r="E24" s="35">
        <f>SUM([2]Femmes!E25)</f>
        <v>0</v>
      </c>
      <c r="F24" s="35">
        <f>SUM([2]Femmes!F25)</f>
        <v>24</v>
      </c>
      <c r="G24" s="35">
        <f>SUM([2]Femmes!G25)</f>
        <v>36955</v>
      </c>
      <c r="H24" s="35">
        <f>SUM([2]Femmes!H25)</f>
        <v>1</v>
      </c>
      <c r="I24" s="35">
        <f>SUM([2]Femmes!I25)</f>
        <v>36956</v>
      </c>
      <c r="J24" s="35">
        <f>SUM([2]Femmes!J25)</f>
        <v>36979</v>
      </c>
      <c r="K24" s="35">
        <f>SUM([2]Femmes!K25)</f>
        <v>1</v>
      </c>
      <c r="L24" s="68">
        <f>SUM([2]Femmes!L25)</f>
        <v>36980</v>
      </c>
      <c r="M24" s="4"/>
      <c r="N24" s="4"/>
      <c r="O24" s="15"/>
      <c r="P24" s="15"/>
      <c r="Q24" s="60">
        <f t="shared" si="0"/>
        <v>3000</v>
      </c>
      <c r="R24" s="60" t="str">
        <f t="shared" si="1"/>
        <v>à - de</v>
      </c>
      <c r="S24" s="61">
        <f t="shared" si="2"/>
        <v>1600</v>
      </c>
    </row>
    <row r="25" spans="1:23" x14ac:dyDescent="0.2">
      <c r="A25" s="56">
        <f>'F03-07 H'!A52</f>
        <v>1600</v>
      </c>
      <c r="B25" s="16" t="s">
        <v>15</v>
      </c>
      <c r="C25" s="64">
        <f>'F03-07 H'!C52</f>
        <v>3000</v>
      </c>
      <c r="D25" s="35">
        <f>SUM([2]Femmes!D26)</f>
        <v>740</v>
      </c>
      <c r="E25" s="35">
        <f>SUM([2]Femmes!E26)</f>
        <v>0</v>
      </c>
      <c r="F25" s="35">
        <f>SUM([2]Femmes!F26)</f>
        <v>740</v>
      </c>
      <c r="G25" s="35">
        <f>SUM([2]Femmes!G26)</f>
        <v>40234</v>
      </c>
      <c r="H25" s="35">
        <f>SUM([2]Femmes!H26)</f>
        <v>2</v>
      </c>
      <c r="I25" s="35">
        <f>SUM([2]Femmes!I26)</f>
        <v>40236</v>
      </c>
      <c r="J25" s="35">
        <f>SUM([2]Femmes!J26)</f>
        <v>40974</v>
      </c>
      <c r="K25" s="35">
        <f>SUM([2]Femmes!K26)</f>
        <v>2</v>
      </c>
      <c r="L25" s="68">
        <f>SUM([2]Femmes!L26)</f>
        <v>40976</v>
      </c>
      <c r="M25" s="4"/>
      <c r="N25" s="4"/>
      <c r="O25" s="15"/>
      <c r="P25" s="15"/>
      <c r="Q25" s="60">
        <f t="shared" si="0"/>
        <v>3000</v>
      </c>
      <c r="R25" s="60" t="str">
        <f t="shared" si="1"/>
        <v>à - de</v>
      </c>
      <c r="S25" s="61">
        <f t="shared" si="2"/>
        <v>3000</v>
      </c>
    </row>
    <row r="26" spans="1:23" hidden="1" x14ac:dyDescent="0.2">
      <c r="A26" s="65">
        <f>'F03-07 H'!A53</f>
        <v>3000</v>
      </c>
      <c r="B26" s="16" t="s">
        <v>15</v>
      </c>
      <c r="C26" s="57">
        <f>'F03-07 H'!C53</f>
        <v>3000</v>
      </c>
      <c r="D26" s="35">
        <f>SUM([2]Femmes!D27)</f>
        <v>0</v>
      </c>
      <c r="E26" s="35">
        <f>SUM([2]Femmes!E27)</f>
        <v>0</v>
      </c>
      <c r="F26" s="35">
        <f>SUM([2]Femmes!F27)</f>
        <v>0</v>
      </c>
      <c r="G26" s="35">
        <f>SUM([2]Femmes!G27)</f>
        <v>0</v>
      </c>
      <c r="H26" s="35">
        <f>SUM([2]Femmes!H27)</f>
        <v>0</v>
      </c>
      <c r="I26" s="35">
        <f>SUM([2]Femmes!I27)</f>
        <v>0</v>
      </c>
      <c r="J26" s="35">
        <f>SUM([2]Femmes!J27)</f>
        <v>0</v>
      </c>
      <c r="K26" s="35">
        <f>SUM([2]Femmes!K27)</f>
        <v>0</v>
      </c>
      <c r="L26" s="68">
        <f>SUM([2]Femmes!L27)</f>
        <v>0</v>
      </c>
      <c r="M26" s="4"/>
      <c r="N26" s="4"/>
      <c r="O26" s="15"/>
      <c r="P26" s="15"/>
      <c r="Q26" s="60">
        <f t="shared" si="0"/>
        <v>1634</v>
      </c>
      <c r="R26" s="60" t="str">
        <f t="shared" si="1"/>
        <v>à - de</v>
      </c>
      <c r="S26" s="61">
        <f t="shared" si="2"/>
        <v>3000</v>
      </c>
      <c r="U26" s="63" t="s">
        <v>23</v>
      </c>
      <c r="V26" s="63"/>
      <c r="W26" s="62">
        <f>'F03-07 H'!W26</f>
        <v>833.2</v>
      </c>
    </row>
    <row r="27" spans="1:23" hidden="1" x14ac:dyDescent="0.2">
      <c r="A27" s="56">
        <f>'F03-07 H'!A54</f>
        <v>3000</v>
      </c>
      <c r="B27" s="16" t="s">
        <v>15</v>
      </c>
      <c r="C27" s="57">
        <f>'F03-07 H'!C54</f>
        <v>1634</v>
      </c>
      <c r="D27" s="35">
        <f>SUM([2]Femmes!D28)</f>
        <v>0</v>
      </c>
      <c r="E27" s="35">
        <f>SUM([2]Femmes!E28)</f>
        <v>0</v>
      </c>
      <c r="F27" s="35">
        <f>SUM([2]Femmes!F28)</f>
        <v>0</v>
      </c>
      <c r="G27" s="35">
        <f>SUM([2]Femmes!G28)</f>
        <v>0</v>
      </c>
      <c r="H27" s="35">
        <f>SUM([2]Femmes!H28)</f>
        <v>0</v>
      </c>
      <c r="I27" s="35">
        <f>SUM([2]Femmes!I28)</f>
        <v>0</v>
      </c>
      <c r="J27" s="35">
        <f>SUM([2]Femmes!J28)</f>
        <v>0</v>
      </c>
      <c r="K27" s="35">
        <f>SUM([2]Femmes!K28)</f>
        <v>0</v>
      </c>
      <c r="L27" s="68">
        <f>SUM([2]Femmes!L28)</f>
        <v>0</v>
      </c>
      <c r="M27" s="4"/>
      <c r="N27" s="4"/>
      <c r="O27" s="15"/>
      <c r="P27" s="15"/>
      <c r="Q27" s="60">
        <f t="shared" si="0"/>
        <v>3000</v>
      </c>
      <c r="R27" s="60" t="str">
        <f t="shared" si="1"/>
        <v>à - de</v>
      </c>
      <c r="S27" s="61">
        <f t="shared" si="2"/>
        <v>1634</v>
      </c>
    </row>
    <row r="28" spans="1:23" hidden="1" x14ac:dyDescent="0.2">
      <c r="A28" s="56">
        <f>'F03-07 H'!A55</f>
        <v>1634</v>
      </c>
      <c r="B28" s="16" t="s">
        <v>15</v>
      </c>
      <c r="C28" s="57">
        <f>'F03-07 H'!C55</f>
        <v>3000</v>
      </c>
      <c r="D28" s="35">
        <f>SUM([2]Femmes!D29)</f>
        <v>0</v>
      </c>
      <c r="E28" s="35">
        <f>SUM([2]Femmes!E29)</f>
        <v>0</v>
      </c>
      <c r="F28" s="35">
        <f>SUM([2]Femmes!F29)</f>
        <v>0</v>
      </c>
      <c r="G28" s="35">
        <f>SUM([2]Femmes!G29)</f>
        <v>0</v>
      </c>
      <c r="H28" s="35">
        <f>SUM([2]Femmes!H29)</f>
        <v>0</v>
      </c>
      <c r="I28" s="35">
        <f>SUM([2]Femmes!I29)</f>
        <v>0</v>
      </c>
      <c r="J28" s="35">
        <f>SUM([2]Femmes!J29)</f>
        <v>0</v>
      </c>
      <c r="K28" s="35">
        <f>SUM([2]Femmes!K29)</f>
        <v>0</v>
      </c>
      <c r="L28" s="68">
        <f>SUM([2]Femmes!L29)</f>
        <v>0</v>
      </c>
      <c r="M28" s="4"/>
      <c r="N28" s="4"/>
      <c r="O28" s="15"/>
      <c r="P28" s="15"/>
      <c r="Q28" s="15"/>
      <c r="R28" s="15"/>
    </row>
    <row r="29" spans="1:23" x14ac:dyDescent="0.2">
      <c r="A29" s="20"/>
      <c r="B29" s="21" t="s">
        <v>6</v>
      </c>
      <c r="C29" s="22"/>
      <c r="D29" s="35">
        <f>SUM([2]Femmes!D30)</f>
        <v>226829</v>
      </c>
      <c r="E29" s="35">
        <f>SUM([2]Femmes!E30)</f>
        <v>20965</v>
      </c>
      <c r="F29" s="35">
        <f>SUM([2]Femmes!F30)</f>
        <v>247794</v>
      </c>
      <c r="G29" s="35">
        <f>SUM([2]Femmes!G30)</f>
        <v>7022907</v>
      </c>
      <c r="H29" s="35">
        <f>SUM([2]Femmes!H30)</f>
        <v>710210</v>
      </c>
      <c r="I29" s="35">
        <f>SUM([2]Femmes!I30)</f>
        <v>7733117</v>
      </c>
      <c r="J29" s="35">
        <f>SUM([2]Femmes!J30)</f>
        <v>7249736</v>
      </c>
      <c r="K29" s="35">
        <f>SUM([2]Femmes!K30)</f>
        <v>731175</v>
      </c>
      <c r="L29" s="78">
        <f>SUM([2]Femmes!L30)</f>
        <v>7980911</v>
      </c>
      <c r="M29" s="4"/>
      <c r="N29" s="4"/>
      <c r="O29" s="15"/>
      <c r="P29" s="15"/>
      <c r="Q29" s="15"/>
      <c r="R29" s="15"/>
    </row>
    <row r="30" spans="1:23" x14ac:dyDescent="0.2">
      <c r="A30" s="20"/>
      <c r="B30" s="23" t="s">
        <v>7</v>
      </c>
      <c r="C30" s="22"/>
      <c r="D30" s="35"/>
      <c r="E30" s="39"/>
      <c r="F30" s="40"/>
      <c r="G30" s="38"/>
      <c r="H30" s="39"/>
      <c r="I30" s="40"/>
      <c r="J30" s="38"/>
      <c r="K30" s="38"/>
      <c r="L30" s="77"/>
      <c r="M30" s="15"/>
      <c r="N30" s="15"/>
    </row>
    <row r="31" spans="1:23" x14ac:dyDescent="0.2">
      <c r="A31" s="20"/>
      <c r="B31" s="21" t="s">
        <v>8</v>
      </c>
      <c r="C31" s="22"/>
      <c r="D31" s="35">
        <f>SUM([2]Femmes!D31)</f>
        <v>721.07</v>
      </c>
      <c r="E31" s="35">
        <f>SUM([2]Femmes!E31)</f>
        <v>662.99</v>
      </c>
      <c r="F31" s="35">
        <f>SUM([2]Femmes!F31)</f>
        <v>716.16</v>
      </c>
      <c r="G31" s="35">
        <f>SUM([2]Femmes!G31)</f>
        <v>651.23</v>
      </c>
      <c r="H31" s="35">
        <f>SUM([2]Femmes!H31)</f>
        <v>276.89</v>
      </c>
      <c r="I31" s="35">
        <f>SUM([2]Femmes!I31)</f>
        <v>616.85</v>
      </c>
      <c r="J31" s="35">
        <f>SUM([2]Femmes!J31)</f>
        <v>653.41999999999996</v>
      </c>
      <c r="K31" s="35">
        <f>SUM([2]Femmes!K31)</f>
        <v>287.95999999999998</v>
      </c>
      <c r="L31" s="68">
        <f>SUM([2]Femmes!L31)</f>
        <v>619.92999999999995</v>
      </c>
      <c r="M31" s="4"/>
      <c r="N31" s="4"/>
      <c r="O31" s="15"/>
      <c r="P31" s="15"/>
    </row>
    <row r="32" spans="1:23" x14ac:dyDescent="0.2">
      <c r="A32" s="24"/>
      <c r="B32" s="25" t="s">
        <v>9</v>
      </c>
      <c r="C32" s="26"/>
      <c r="D32" s="69">
        <f>SUM([2]Femmes!D32)</f>
        <v>0</v>
      </c>
      <c r="E32" s="69">
        <f>SUM([2]Femmes!E32)</f>
        <v>0</v>
      </c>
      <c r="F32" s="69">
        <f>SUM([2]Femmes!F32)</f>
        <v>0</v>
      </c>
      <c r="G32" s="69">
        <f>SUM([2]Femmes!G32)</f>
        <v>2</v>
      </c>
      <c r="H32" s="69">
        <f>SUM([2]Femmes!H32)</f>
        <v>0</v>
      </c>
      <c r="I32" s="69">
        <f>SUM([2]Femmes!I32)</f>
        <v>2</v>
      </c>
      <c r="J32" s="69">
        <f>SUM([2]Femmes!J32)</f>
        <v>2</v>
      </c>
      <c r="K32" s="69">
        <f>SUM([2]Femmes!K32)</f>
        <v>0</v>
      </c>
      <c r="L32" s="70">
        <f>SUM([2]Femmes!L32)</f>
        <v>2</v>
      </c>
      <c r="M32" s="4"/>
      <c r="N32" s="4"/>
      <c r="O32" s="15"/>
      <c r="P32" s="15"/>
    </row>
    <row r="33" spans="1:27" ht="13.15" customHeight="1" x14ac:dyDescent="0.2">
      <c r="A33" s="81"/>
      <c r="B33" s="81"/>
      <c r="C33" s="81"/>
      <c r="D33" s="18"/>
      <c r="E33" s="18"/>
      <c r="F33" s="18"/>
      <c r="G33" s="18"/>
      <c r="H33" s="18"/>
      <c r="I33" s="18"/>
      <c r="J33" s="18"/>
      <c r="K33" s="18"/>
      <c r="M33" s="15"/>
      <c r="N33" s="15"/>
      <c r="O33" s="15"/>
      <c r="P33" s="15"/>
      <c r="Q33" s="84" t="s">
        <v>35</v>
      </c>
      <c r="R33" s="54"/>
      <c r="S33" s="54"/>
      <c r="T33" s="54"/>
    </row>
    <row r="34" spans="1:27" ht="22.5" customHeight="1" x14ac:dyDescent="0.2">
      <c r="A34" s="6" t="s">
        <v>2</v>
      </c>
      <c r="B34" s="7"/>
      <c r="C34" s="7"/>
      <c r="D34" s="8" t="s">
        <v>16</v>
      </c>
      <c r="E34" s="9"/>
      <c r="F34" s="10"/>
      <c r="G34" s="8" t="s">
        <v>17</v>
      </c>
      <c r="H34" s="11"/>
      <c r="I34" s="11"/>
      <c r="J34" s="12" t="s">
        <v>3</v>
      </c>
      <c r="K34" s="11"/>
      <c r="L34" s="10"/>
      <c r="M34" s="15"/>
      <c r="N34" s="15"/>
      <c r="O34" s="15"/>
      <c r="P34" s="15"/>
      <c r="Q34" s="84" t="s">
        <v>36</v>
      </c>
      <c r="R34" s="52"/>
    </row>
    <row r="35" spans="1:27" ht="23.45" customHeight="1" x14ac:dyDescent="0.2">
      <c r="A35" s="13" t="s">
        <v>4</v>
      </c>
      <c r="B35" s="27"/>
      <c r="C35" s="27"/>
      <c r="D35" s="74" t="s">
        <v>26</v>
      </c>
      <c r="E35" s="74" t="s">
        <v>27</v>
      </c>
      <c r="F35" s="75" t="s">
        <v>5</v>
      </c>
      <c r="G35" s="74" t="s">
        <v>26</v>
      </c>
      <c r="H35" s="74" t="s">
        <v>27</v>
      </c>
      <c r="I35" s="75" t="s">
        <v>5</v>
      </c>
      <c r="J35" s="74" t="s">
        <v>26</v>
      </c>
      <c r="K35" s="74" t="s">
        <v>27</v>
      </c>
      <c r="L35" s="76" t="s">
        <v>5</v>
      </c>
      <c r="M35" s="15"/>
      <c r="N35" s="15"/>
      <c r="O35" s="15"/>
      <c r="P35" s="15"/>
      <c r="R35" s="82"/>
      <c r="S35" s="82"/>
      <c r="T35" s="82"/>
      <c r="U35" s="82"/>
      <c r="V35" s="82"/>
      <c r="W35" s="82"/>
      <c r="X35" s="82"/>
      <c r="Y35" s="82"/>
      <c r="Z35" s="82"/>
      <c r="AA35" s="82"/>
    </row>
    <row r="36" spans="1:27" x14ac:dyDescent="0.2">
      <c r="A36" s="42" t="str">
        <f>A9</f>
        <v>- de 1</v>
      </c>
      <c r="B36" s="16" t="str">
        <f>(B9)</f>
        <v>à - de</v>
      </c>
      <c r="C36" s="57">
        <f>C9</f>
        <v>100</v>
      </c>
      <c r="D36" s="43">
        <f>D9/D$29</f>
        <v>1.0051624792244379E-3</v>
      </c>
      <c r="E36" s="43">
        <f t="shared" ref="E36:L36" si="3">E9/E$29</f>
        <v>2.1464345337467209E-3</v>
      </c>
      <c r="F36" s="43">
        <f t="shared" si="3"/>
        <v>1.1017215913218237E-3</v>
      </c>
      <c r="G36" s="43">
        <f t="shared" si="3"/>
        <v>8.0773673921639574E-2</v>
      </c>
      <c r="H36" s="43">
        <f t="shared" si="3"/>
        <v>0.20879035778150123</v>
      </c>
      <c r="I36" s="43">
        <f t="shared" si="3"/>
        <v>9.2530735019268423E-2</v>
      </c>
      <c r="J36" s="43">
        <f t="shared" si="3"/>
        <v>7.8277884877463122E-2</v>
      </c>
      <c r="K36" s="43">
        <f t="shared" si="3"/>
        <v>0.20286525113686874</v>
      </c>
      <c r="L36" s="46">
        <f t="shared" si="3"/>
        <v>8.9692016362543078E-2</v>
      </c>
      <c r="M36" s="15"/>
      <c r="N36" s="15"/>
    </row>
    <row r="37" spans="1:27" x14ac:dyDescent="0.2">
      <c r="A37" s="56">
        <f t="shared" ref="A37:A55" si="4">A10</f>
        <v>100</v>
      </c>
      <c r="B37" s="16" t="str">
        <f t="shared" ref="B37:B54" si="5">(B10)</f>
        <v>à - de</v>
      </c>
      <c r="C37" s="57">
        <f t="shared" ref="C37:C55" si="6">C10</f>
        <v>200</v>
      </c>
      <c r="D37" s="43">
        <f t="shared" ref="D37:L52" si="7">D10/D$29</f>
        <v>6.4189323234683394E-3</v>
      </c>
      <c r="E37" s="43">
        <f t="shared" si="7"/>
        <v>9.2535177677080856E-3</v>
      </c>
      <c r="F37" s="43">
        <f t="shared" si="7"/>
        <v>6.6587568706264078E-3</v>
      </c>
      <c r="G37" s="43">
        <f t="shared" si="7"/>
        <v>9.3156580316384657E-2</v>
      </c>
      <c r="H37" s="43">
        <f t="shared" si="7"/>
        <v>0.17965249714873066</v>
      </c>
      <c r="I37" s="43">
        <f t="shared" si="7"/>
        <v>0.10110037129917988</v>
      </c>
      <c r="J37" s="43">
        <f t="shared" si="7"/>
        <v>9.0442741639143828E-2</v>
      </c>
      <c r="K37" s="43">
        <f t="shared" si="7"/>
        <v>0.17476664273258796</v>
      </c>
      <c r="L37" s="47">
        <f t="shared" si="7"/>
        <v>9.8168116396737171E-2</v>
      </c>
      <c r="M37" s="15"/>
      <c r="N37" s="15"/>
    </row>
    <row r="38" spans="1:27" x14ac:dyDescent="0.2">
      <c r="A38" s="56">
        <f t="shared" si="4"/>
        <v>200</v>
      </c>
      <c r="B38" s="16" t="str">
        <f t="shared" si="5"/>
        <v>à - de</v>
      </c>
      <c r="C38" s="57">
        <f t="shared" si="6"/>
        <v>300</v>
      </c>
      <c r="D38" s="43">
        <f t="shared" si="7"/>
        <v>1.6377976361047309E-2</v>
      </c>
      <c r="E38" s="43">
        <f t="shared" si="7"/>
        <v>2.0414977343191032E-2</v>
      </c>
      <c r="F38" s="43">
        <f t="shared" si="7"/>
        <v>1.6719533160609215E-2</v>
      </c>
      <c r="G38" s="43">
        <f t="shared" si="7"/>
        <v>8.6380468942561822E-2</v>
      </c>
      <c r="H38" s="43">
        <f t="shared" si="7"/>
        <v>0.20298925669872292</v>
      </c>
      <c r="I38" s="43">
        <f t="shared" si="7"/>
        <v>9.7089828073207735E-2</v>
      </c>
      <c r="J38" s="43">
        <f t="shared" si="7"/>
        <v>8.4190238099704592E-2</v>
      </c>
      <c r="K38" s="43">
        <f t="shared" si="7"/>
        <v>0.19775429958628235</v>
      </c>
      <c r="L38" s="47">
        <f t="shared" si="7"/>
        <v>9.4594464215927224E-2</v>
      </c>
      <c r="M38" s="15"/>
      <c r="N38" s="15"/>
    </row>
    <row r="39" spans="1:27" x14ac:dyDescent="0.2">
      <c r="A39" s="56">
        <f t="shared" si="4"/>
        <v>300</v>
      </c>
      <c r="B39" s="16" t="str">
        <f t="shared" si="5"/>
        <v>à - de</v>
      </c>
      <c r="C39" s="57">
        <f t="shared" si="6"/>
        <v>400</v>
      </c>
      <c r="D39" s="43">
        <f t="shared" si="7"/>
        <v>3.1843370997535592E-2</v>
      </c>
      <c r="E39" s="43">
        <f t="shared" si="7"/>
        <v>4.0352969234438353E-2</v>
      </c>
      <c r="F39" s="43">
        <f t="shared" si="7"/>
        <v>3.2563338902475446E-2</v>
      </c>
      <c r="G39" s="43">
        <f t="shared" si="7"/>
        <v>6.9564782788665722E-2</v>
      </c>
      <c r="H39" s="43">
        <f t="shared" si="7"/>
        <v>0.19098294870531252</v>
      </c>
      <c r="I39" s="43">
        <f t="shared" si="7"/>
        <v>8.0715835542123568E-2</v>
      </c>
      <c r="J39" s="43">
        <f t="shared" si="7"/>
        <v>6.8384559106704018E-2</v>
      </c>
      <c r="K39" s="43">
        <f t="shared" si="7"/>
        <v>0.18666393134338566</v>
      </c>
      <c r="L39" s="47">
        <f t="shared" si="7"/>
        <v>7.9220780685312742E-2</v>
      </c>
      <c r="M39" s="15"/>
      <c r="N39" s="15"/>
    </row>
    <row r="40" spans="1:27" x14ac:dyDescent="0.2">
      <c r="A40" s="56">
        <f t="shared" si="4"/>
        <v>400</v>
      </c>
      <c r="B40" s="16" t="str">
        <f t="shared" si="5"/>
        <v>à - de</v>
      </c>
      <c r="C40" s="57">
        <f t="shared" si="6"/>
        <v>500</v>
      </c>
      <c r="D40" s="43">
        <f t="shared" si="7"/>
        <v>4.8596078984609554E-2</v>
      </c>
      <c r="E40" s="43">
        <f t="shared" si="7"/>
        <v>8.4140233722871452E-2</v>
      </c>
      <c r="F40" s="43">
        <f t="shared" si="7"/>
        <v>5.1603347942242347E-2</v>
      </c>
      <c r="G40" s="43">
        <f t="shared" si="7"/>
        <v>6.1404344383315913E-2</v>
      </c>
      <c r="H40" s="43">
        <f t="shared" si="7"/>
        <v>7.0935357147885833E-2</v>
      </c>
      <c r="I40" s="43">
        <f t="shared" si="7"/>
        <v>6.2279673254652682E-2</v>
      </c>
      <c r="J40" s="43">
        <f t="shared" si="7"/>
        <v>6.1003600682838659E-2</v>
      </c>
      <c r="K40" s="43">
        <f t="shared" si="7"/>
        <v>7.131398092112011E-2</v>
      </c>
      <c r="L40" s="47">
        <f t="shared" si="7"/>
        <v>6.1948191127554238E-2</v>
      </c>
      <c r="M40" s="15"/>
      <c r="N40" s="15"/>
    </row>
    <row r="41" spans="1:27" x14ac:dyDescent="0.2">
      <c r="A41" s="56">
        <f t="shared" si="4"/>
        <v>500</v>
      </c>
      <c r="B41" s="16" t="str">
        <f t="shared" si="5"/>
        <v>à - de</v>
      </c>
      <c r="C41" s="57">
        <f t="shared" si="6"/>
        <v>600</v>
      </c>
      <c r="D41" s="43">
        <f t="shared" si="7"/>
        <v>7.1027073257828588E-2</v>
      </c>
      <c r="E41" s="43">
        <f t="shared" si="7"/>
        <v>0.1285475792988314</v>
      </c>
      <c r="F41" s="43">
        <f t="shared" si="7"/>
        <v>7.5893685884242557E-2</v>
      </c>
      <c r="G41" s="43">
        <f t="shared" si="7"/>
        <v>5.9481921090511376E-2</v>
      </c>
      <c r="H41" s="43">
        <f t="shared" si="7"/>
        <v>6.6778840061390288E-2</v>
      </c>
      <c r="I41" s="43">
        <f t="shared" si="7"/>
        <v>6.0152070633355217E-2</v>
      </c>
      <c r="J41" s="43">
        <f t="shared" si="7"/>
        <v>5.984314463312871E-2</v>
      </c>
      <c r="K41" s="43">
        <f t="shared" si="7"/>
        <v>6.8549936745649132E-2</v>
      </c>
      <c r="L41" s="47">
        <f t="shared" si="7"/>
        <v>6.0640821580393515E-2</v>
      </c>
      <c r="M41" s="15"/>
      <c r="N41" s="15"/>
    </row>
    <row r="42" spans="1:27" x14ac:dyDescent="0.2">
      <c r="A42" s="56">
        <f t="shared" si="4"/>
        <v>600</v>
      </c>
      <c r="B42" s="16" t="str">
        <f t="shared" si="5"/>
        <v>à - de</v>
      </c>
      <c r="C42" s="57">
        <f t="shared" si="6"/>
        <v>700</v>
      </c>
      <c r="D42" s="43">
        <f t="shared" si="7"/>
        <v>0.1550595382424646</v>
      </c>
      <c r="E42" s="43">
        <f t="shared" si="7"/>
        <v>0.23014548056284284</v>
      </c>
      <c r="F42" s="43">
        <f t="shared" si="7"/>
        <v>0.16141230215420874</v>
      </c>
      <c r="G42" s="43">
        <f t="shared" si="7"/>
        <v>0.10906936401122783</v>
      </c>
      <c r="H42" s="43">
        <f t="shared" si="7"/>
        <v>5.7371763281283003E-2</v>
      </c>
      <c r="I42" s="43">
        <f t="shared" si="7"/>
        <v>0.10432145278546801</v>
      </c>
      <c r="J42" s="43">
        <f t="shared" si="7"/>
        <v>0.11050829988843731</v>
      </c>
      <c r="K42" s="43">
        <f t="shared" si="7"/>
        <v>6.2325708619687489E-2</v>
      </c>
      <c r="L42" s="47">
        <f t="shared" si="7"/>
        <v>0.10609402861402664</v>
      </c>
      <c r="M42" s="15"/>
      <c r="N42" s="15"/>
    </row>
    <row r="43" spans="1:27" x14ac:dyDescent="0.2">
      <c r="A43" s="56">
        <f t="shared" si="4"/>
        <v>700</v>
      </c>
      <c r="B43" s="16" t="str">
        <f t="shared" si="5"/>
        <v>à - de</v>
      </c>
      <c r="C43" s="57">
        <f t="shared" si="6"/>
        <v>800</v>
      </c>
      <c r="D43" s="43">
        <f t="shared" si="7"/>
        <v>0.28465936895194177</v>
      </c>
      <c r="E43" s="43">
        <f t="shared" si="7"/>
        <v>0.24979728118292391</v>
      </c>
      <c r="F43" s="43">
        <f t="shared" si="7"/>
        <v>0.28170980733996787</v>
      </c>
      <c r="G43" s="43">
        <f t="shared" si="7"/>
        <v>8.0322293887702054E-2</v>
      </c>
      <c r="H43" s="43">
        <f t="shared" si="7"/>
        <v>1.8780360738373157E-2</v>
      </c>
      <c r="I43" s="43">
        <f t="shared" si="7"/>
        <v>7.4670278491842296E-2</v>
      </c>
      <c r="J43" s="43">
        <f t="shared" si="7"/>
        <v>8.6715571435980562E-2</v>
      </c>
      <c r="K43" s="43">
        <f t="shared" si="7"/>
        <v>2.5404314972475809E-2</v>
      </c>
      <c r="L43" s="47">
        <f t="shared" si="7"/>
        <v>8.1098511185001318E-2</v>
      </c>
      <c r="M43" s="15"/>
      <c r="N43" s="15"/>
    </row>
    <row r="44" spans="1:27" x14ac:dyDescent="0.2">
      <c r="A44" s="56">
        <f t="shared" si="4"/>
        <v>800</v>
      </c>
      <c r="B44" s="16" t="str">
        <f t="shared" si="5"/>
        <v>à - de</v>
      </c>
      <c r="C44" s="57">
        <f t="shared" si="6"/>
        <v>900</v>
      </c>
      <c r="D44" s="43">
        <f t="shared" si="7"/>
        <v>0.36515172222246717</v>
      </c>
      <c r="E44" s="43">
        <f t="shared" si="7"/>
        <v>0.23467684235630815</v>
      </c>
      <c r="F44" s="43">
        <f t="shared" si="7"/>
        <v>0.35411269037991233</v>
      </c>
      <c r="G44" s="43">
        <f t="shared" si="7"/>
        <v>6.8077079761984599E-2</v>
      </c>
      <c r="H44" s="43">
        <f t="shared" si="7"/>
        <v>2.8019881443516704E-3</v>
      </c>
      <c r="I44" s="43">
        <f t="shared" si="7"/>
        <v>6.2082210834259972E-2</v>
      </c>
      <c r="J44" s="43">
        <f t="shared" si="7"/>
        <v>7.7371920853393839E-2</v>
      </c>
      <c r="K44" s="43">
        <f t="shared" si="7"/>
        <v>9.4505419359250525E-3</v>
      </c>
      <c r="L44" s="47">
        <f t="shared" si="7"/>
        <v>7.1149271054394669E-2</v>
      </c>
      <c r="M44" s="15"/>
      <c r="N44" s="15"/>
    </row>
    <row r="45" spans="1:27" x14ac:dyDescent="0.2">
      <c r="A45" s="56">
        <f t="shared" si="4"/>
        <v>900</v>
      </c>
      <c r="B45" s="16" t="str">
        <f t="shared" si="5"/>
        <v>à - de</v>
      </c>
      <c r="C45" s="57">
        <f t="shared" si="6"/>
        <v>1000</v>
      </c>
      <c r="D45" s="43">
        <f t="shared" si="7"/>
        <v>4.6378549480004761E-3</v>
      </c>
      <c r="E45" s="43">
        <f t="shared" si="7"/>
        <v>2.3849272597185786E-4</v>
      </c>
      <c r="F45" s="43">
        <f t="shared" si="7"/>
        <v>4.2656400074255231E-3</v>
      </c>
      <c r="G45" s="43">
        <f t="shared" si="7"/>
        <v>6.4407089542834611E-2</v>
      </c>
      <c r="H45" s="43">
        <f t="shared" si="7"/>
        <v>6.7163233409836532E-4</v>
      </c>
      <c r="I45" s="43">
        <f t="shared" si="7"/>
        <v>5.8553620745683793E-2</v>
      </c>
      <c r="J45" s="43">
        <f t="shared" si="7"/>
        <v>6.2537035831373725E-2</v>
      </c>
      <c r="K45" s="43">
        <f t="shared" si="7"/>
        <v>6.5921291072588636E-4</v>
      </c>
      <c r="L45" s="47">
        <f t="shared" si="7"/>
        <v>5.6868069321910741E-2</v>
      </c>
      <c r="M45" s="15"/>
      <c r="N45" s="15"/>
    </row>
    <row r="46" spans="1:27" x14ac:dyDescent="0.2">
      <c r="A46" s="56">
        <f t="shared" si="4"/>
        <v>1000</v>
      </c>
      <c r="B46" s="16" t="str">
        <f t="shared" si="5"/>
        <v>à - de</v>
      </c>
      <c r="C46" s="57">
        <f t="shared" si="6"/>
        <v>1100</v>
      </c>
      <c r="D46" s="43">
        <f t="shared" si="7"/>
        <v>3.6723699350612133E-3</v>
      </c>
      <c r="E46" s="43">
        <f t="shared" si="7"/>
        <v>2.3849272597185786E-4</v>
      </c>
      <c r="F46" s="43">
        <f t="shared" si="7"/>
        <v>3.3818413682332907E-3</v>
      </c>
      <c r="G46" s="43">
        <f t="shared" si="7"/>
        <v>6.3332463323236374E-2</v>
      </c>
      <c r="H46" s="43">
        <f t="shared" si="7"/>
        <v>1.1545880795820954E-4</v>
      </c>
      <c r="I46" s="43">
        <f t="shared" si="7"/>
        <v>5.7526609257302068E-2</v>
      </c>
      <c r="J46" s="43">
        <f t="shared" si="7"/>
        <v>6.1465824410709573E-2</v>
      </c>
      <c r="K46" s="43">
        <f t="shared" si="7"/>
        <v>1.1898656272438199E-4</v>
      </c>
      <c r="L46" s="47">
        <f t="shared" si="7"/>
        <v>5.5845504354076869E-2</v>
      </c>
      <c r="M46" s="15"/>
      <c r="N46" s="15"/>
    </row>
    <row r="47" spans="1:27" x14ac:dyDescent="0.2">
      <c r="A47" s="56">
        <f t="shared" si="4"/>
        <v>1100</v>
      </c>
      <c r="B47" s="16" t="str">
        <f t="shared" si="5"/>
        <v>à - de</v>
      </c>
      <c r="C47" s="57">
        <f t="shared" si="6"/>
        <v>1200</v>
      </c>
      <c r="D47" s="43">
        <f t="shared" si="7"/>
        <v>3.5445203214756488E-3</v>
      </c>
      <c r="E47" s="43">
        <f t="shared" si="7"/>
        <v>4.7698545194371572E-5</v>
      </c>
      <c r="F47" s="43">
        <f t="shared" si="7"/>
        <v>3.2486662308207626E-3</v>
      </c>
      <c r="G47" s="43">
        <f t="shared" si="7"/>
        <v>5.7196827467599957E-2</v>
      </c>
      <c r="H47" s="43">
        <f t="shared" si="7"/>
        <v>6.1953506709283169E-5</v>
      </c>
      <c r="I47" s="43">
        <f t="shared" si="7"/>
        <v>5.1949556692340228E-2</v>
      </c>
      <c r="J47" s="43">
        <f t="shared" si="7"/>
        <v>5.5518159557810108E-2</v>
      </c>
      <c r="K47" s="43">
        <f t="shared" si="7"/>
        <v>6.1544773822956199E-5</v>
      </c>
      <c r="L47" s="47">
        <f t="shared" si="7"/>
        <v>5.0437475120321477E-2</v>
      </c>
      <c r="M47" s="15"/>
      <c r="N47" s="15"/>
    </row>
    <row r="48" spans="1:27" x14ac:dyDescent="0.2">
      <c r="A48" s="56">
        <f t="shared" si="4"/>
        <v>1200</v>
      </c>
      <c r="B48" s="16" t="str">
        <f t="shared" si="5"/>
        <v>à - de</v>
      </c>
      <c r="C48" s="57">
        <f t="shared" si="6"/>
        <v>1300</v>
      </c>
      <c r="D48" s="43">
        <f t="shared" si="7"/>
        <v>4.324843825084094E-3</v>
      </c>
      <c r="E48" s="43">
        <f t="shared" si="7"/>
        <v>0</v>
      </c>
      <c r="F48" s="43">
        <f t="shared" si="7"/>
        <v>3.9589336303542458E-3</v>
      </c>
      <c r="G48" s="43">
        <f t="shared" si="7"/>
        <v>4.9372717024445859E-2</v>
      </c>
      <c r="H48" s="43">
        <f t="shared" si="7"/>
        <v>3.8016924571605579E-5</v>
      </c>
      <c r="I48" s="43">
        <f t="shared" si="7"/>
        <v>4.4841814755938646E-2</v>
      </c>
      <c r="J48" s="43">
        <f t="shared" si="7"/>
        <v>4.7963263765742642E-2</v>
      </c>
      <c r="K48" s="43">
        <f t="shared" si="7"/>
        <v>3.6926864293773722E-5</v>
      </c>
      <c r="L48" s="47">
        <f t="shared" si="7"/>
        <v>4.3572469358447927E-2</v>
      </c>
      <c r="M48" s="15"/>
      <c r="N48" s="15"/>
    </row>
    <row r="49" spans="1:16" x14ac:dyDescent="0.2">
      <c r="A49" s="56">
        <f t="shared" si="4"/>
        <v>1300</v>
      </c>
      <c r="B49" s="16" t="str">
        <f t="shared" si="5"/>
        <v>à - de</v>
      </c>
      <c r="C49" s="57">
        <f t="shared" si="6"/>
        <v>1400</v>
      </c>
      <c r="D49" s="43">
        <f t="shared" si="7"/>
        <v>1.7634429460077855E-4</v>
      </c>
      <c r="E49" s="43">
        <f t="shared" si="7"/>
        <v>0</v>
      </c>
      <c r="F49" s="43">
        <f t="shared" si="7"/>
        <v>1.614244089848826E-4</v>
      </c>
      <c r="G49" s="43">
        <f t="shared" si="7"/>
        <v>3.1173273403734381E-2</v>
      </c>
      <c r="H49" s="43">
        <f t="shared" si="7"/>
        <v>2.112051365089199E-5</v>
      </c>
      <c r="I49" s="43">
        <f t="shared" si="7"/>
        <v>2.8312257528238613E-2</v>
      </c>
      <c r="J49" s="43">
        <f t="shared" si="7"/>
        <v>3.0203444649570688E-2</v>
      </c>
      <c r="K49" s="43">
        <f t="shared" si="7"/>
        <v>2.0514924607652066E-5</v>
      </c>
      <c r="L49" s="47">
        <f t="shared" si="7"/>
        <v>2.7438221025143622E-2</v>
      </c>
      <c r="M49" s="15"/>
      <c r="N49" s="15"/>
    </row>
    <row r="50" spans="1:16" x14ac:dyDescent="0.2">
      <c r="A50" s="56">
        <f t="shared" si="4"/>
        <v>1400</v>
      </c>
      <c r="B50" s="16" t="str">
        <f t="shared" si="5"/>
        <v>à - de</v>
      </c>
      <c r="C50" s="57">
        <f t="shared" si="6"/>
        <v>1500</v>
      </c>
      <c r="D50" s="43">
        <f t="shared" si="7"/>
        <v>1.3666682831560339E-4</v>
      </c>
      <c r="E50" s="43">
        <f t="shared" si="7"/>
        <v>0</v>
      </c>
      <c r="F50" s="43">
        <f t="shared" si="7"/>
        <v>1.2510391696328403E-4</v>
      </c>
      <c r="G50" s="43">
        <f t="shared" si="7"/>
        <v>1.5296087503365771E-2</v>
      </c>
      <c r="H50" s="43">
        <f t="shared" si="7"/>
        <v>4.2241027301783981E-6</v>
      </c>
      <c r="I50" s="43">
        <f t="shared" si="7"/>
        <v>1.3891681711268561E-2</v>
      </c>
      <c r="J50" s="43">
        <f t="shared" si="7"/>
        <v>1.4821781096580621E-2</v>
      </c>
      <c r="K50" s="43">
        <f t="shared" si="7"/>
        <v>4.1029849215304131E-6</v>
      </c>
      <c r="L50" s="47">
        <f t="shared" si="7"/>
        <v>1.3464252389232257E-2</v>
      </c>
      <c r="M50" s="15"/>
      <c r="N50" s="15"/>
    </row>
    <row r="51" spans="1:16" x14ac:dyDescent="0.2">
      <c r="A51" s="56">
        <f t="shared" si="4"/>
        <v>1500</v>
      </c>
      <c r="B51" s="16" t="str">
        <f t="shared" si="5"/>
        <v>à - de</v>
      </c>
      <c r="C51" s="57">
        <f t="shared" si="6"/>
        <v>1600</v>
      </c>
      <c r="D51" s="43">
        <f t="shared" si="7"/>
        <v>1.0580657676046714E-4</v>
      </c>
      <c r="E51" s="43">
        <f t="shared" si="7"/>
        <v>0</v>
      </c>
      <c r="F51" s="43">
        <f t="shared" si="7"/>
        <v>9.685464539092956E-5</v>
      </c>
      <c r="G51" s="43">
        <f t="shared" si="7"/>
        <v>5.2620659792305376E-3</v>
      </c>
      <c r="H51" s="43">
        <f t="shared" si="7"/>
        <v>1.4080342433927994E-6</v>
      </c>
      <c r="I51" s="43">
        <f t="shared" si="7"/>
        <v>4.7789267898054565E-3</v>
      </c>
      <c r="J51" s="43">
        <f t="shared" si="7"/>
        <v>5.100737461336523E-3</v>
      </c>
      <c r="K51" s="43">
        <f t="shared" si="7"/>
        <v>1.3676616405101377E-6</v>
      </c>
      <c r="L51" s="47">
        <f t="shared" si="7"/>
        <v>4.6335562443936542E-3</v>
      </c>
      <c r="M51" s="15"/>
      <c r="N51" s="15"/>
    </row>
    <row r="52" spans="1:16" x14ac:dyDescent="0.2">
      <c r="A52" s="56">
        <f t="shared" si="4"/>
        <v>1600</v>
      </c>
      <c r="B52" s="16" t="str">
        <f t="shared" si="5"/>
        <v>à - de</v>
      </c>
      <c r="C52" s="64">
        <f t="shared" si="6"/>
        <v>3000</v>
      </c>
      <c r="D52" s="43">
        <f t="shared" si="7"/>
        <v>3.2623694501144034E-3</v>
      </c>
      <c r="E52" s="43">
        <f t="shared" si="7"/>
        <v>0</v>
      </c>
      <c r="F52" s="43">
        <f t="shared" si="7"/>
        <v>2.9863515662203284E-3</v>
      </c>
      <c r="G52" s="43">
        <f t="shared" si="7"/>
        <v>5.7289666515589624E-3</v>
      </c>
      <c r="H52" s="43">
        <f t="shared" si="7"/>
        <v>2.8160684867855988E-6</v>
      </c>
      <c r="I52" s="43">
        <f t="shared" si="7"/>
        <v>5.2030765860648425E-3</v>
      </c>
      <c r="J52" s="43">
        <f t="shared" si="7"/>
        <v>5.6517920100814705E-3</v>
      </c>
      <c r="K52" s="43">
        <f t="shared" si="7"/>
        <v>2.7353232810202754E-6</v>
      </c>
      <c r="L52" s="47">
        <f t="shared" si="7"/>
        <v>5.1342509645828649E-3</v>
      </c>
      <c r="M52" s="15"/>
      <c r="N52" s="15"/>
    </row>
    <row r="53" spans="1:16" x14ac:dyDescent="0.2">
      <c r="A53" s="65">
        <f t="shared" si="4"/>
        <v>3000</v>
      </c>
      <c r="B53" s="16" t="str">
        <f t="shared" si="5"/>
        <v>à - de</v>
      </c>
      <c r="C53" s="57">
        <f t="shared" si="6"/>
        <v>3000</v>
      </c>
      <c r="D53" s="43">
        <f t="shared" ref="D53:L55" si="8">D26/D$29</f>
        <v>0</v>
      </c>
      <c r="E53" s="43">
        <f t="shared" si="8"/>
        <v>0</v>
      </c>
      <c r="F53" s="43">
        <f t="shared" si="8"/>
        <v>0</v>
      </c>
      <c r="G53" s="43">
        <f t="shared" si="8"/>
        <v>0</v>
      </c>
      <c r="H53" s="43">
        <f t="shared" si="8"/>
        <v>0</v>
      </c>
      <c r="I53" s="43">
        <f t="shared" si="8"/>
        <v>0</v>
      </c>
      <c r="J53" s="43">
        <f t="shared" si="8"/>
        <v>0</v>
      </c>
      <c r="K53" s="43">
        <f t="shared" si="8"/>
        <v>0</v>
      </c>
      <c r="L53" s="47">
        <f t="shared" si="8"/>
        <v>0</v>
      </c>
      <c r="M53" s="15"/>
      <c r="N53" s="15"/>
    </row>
    <row r="54" spans="1:16" hidden="1" x14ac:dyDescent="0.2">
      <c r="A54" s="56">
        <f t="shared" si="4"/>
        <v>3000</v>
      </c>
      <c r="B54" s="16" t="str">
        <f t="shared" si="5"/>
        <v>à - de</v>
      </c>
      <c r="C54" s="57">
        <f t="shared" si="6"/>
        <v>1634</v>
      </c>
      <c r="D54" s="43">
        <f t="shared" si="8"/>
        <v>0</v>
      </c>
      <c r="E54" s="43">
        <f t="shared" si="8"/>
        <v>0</v>
      </c>
      <c r="F54" s="43">
        <f t="shared" si="8"/>
        <v>0</v>
      </c>
      <c r="G54" s="43">
        <f t="shared" si="8"/>
        <v>0</v>
      </c>
      <c r="H54" s="43">
        <f t="shared" si="8"/>
        <v>0</v>
      </c>
      <c r="I54" s="43">
        <f t="shared" si="8"/>
        <v>0</v>
      </c>
      <c r="J54" s="43">
        <f t="shared" si="8"/>
        <v>0</v>
      </c>
      <c r="K54" s="43">
        <f t="shared" si="8"/>
        <v>0</v>
      </c>
      <c r="L54" s="47">
        <f t="shared" si="8"/>
        <v>0</v>
      </c>
      <c r="M54" s="15"/>
      <c r="N54" s="15"/>
    </row>
    <row r="55" spans="1:16" hidden="1" x14ac:dyDescent="0.2">
      <c r="A55" s="56">
        <f t="shared" si="4"/>
        <v>1634</v>
      </c>
      <c r="B55" s="16" t="str">
        <f>(B28)</f>
        <v>à - de</v>
      </c>
      <c r="C55" s="57">
        <f t="shared" si="6"/>
        <v>3000</v>
      </c>
      <c r="D55" s="43">
        <f t="shared" si="8"/>
        <v>0</v>
      </c>
      <c r="E55" s="43">
        <f t="shared" si="8"/>
        <v>0</v>
      </c>
      <c r="F55" s="43">
        <f t="shared" si="8"/>
        <v>0</v>
      </c>
      <c r="G55" s="43">
        <f t="shared" si="8"/>
        <v>0</v>
      </c>
      <c r="H55" s="43">
        <f t="shared" si="8"/>
        <v>0</v>
      </c>
      <c r="I55" s="43">
        <f t="shared" si="8"/>
        <v>0</v>
      </c>
      <c r="J55" s="43">
        <f t="shared" si="8"/>
        <v>0</v>
      </c>
      <c r="K55" s="43">
        <f t="shared" si="8"/>
        <v>0</v>
      </c>
      <c r="L55" s="47">
        <f t="shared" si="8"/>
        <v>0</v>
      </c>
      <c r="M55" s="15"/>
      <c r="N55" s="15"/>
    </row>
    <row r="56" spans="1:16" x14ac:dyDescent="0.2">
      <c r="A56" s="20"/>
      <c r="B56" s="23" t="s">
        <v>7</v>
      </c>
      <c r="C56" s="22"/>
      <c r="D56" s="49">
        <f>D30</f>
        <v>0</v>
      </c>
      <c r="E56" s="49">
        <f t="shared" ref="E56:L56" si="9">E30</f>
        <v>0</v>
      </c>
      <c r="F56" s="49">
        <f t="shared" si="9"/>
        <v>0</v>
      </c>
      <c r="G56" s="49">
        <f t="shared" si="9"/>
        <v>0</v>
      </c>
      <c r="H56" s="49">
        <f t="shared" si="9"/>
        <v>0</v>
      </c>
      <c r="I56" s="49">
        <f t="shared" si="9"/>
        <v>0</v>
      </c>
      <c r="J56" s="49">
        <f t="shared" si="9"/>
        <v>0</v>
      </c>
      <c r="K56" s="49">
        <f t="shared" si="9"/>
        <v>0</v>
      </c>
      <c r="L56" s="50">
        <f t="shared" si="9"/>
        <v>0</v>
      </c>
      <c r="M56" s="15"/>
      <c r="N56" s="15"/>
    </row>
    <row r="57" spans="1:16" x14ac:dyDescent="0.2">
      <c r="A57" s="28"/>
      <c r="B57" s="25" t="s">
        <v>9</v>
      </c>
      <c r="C57" s="29"/>
      <c r="D57" s="44">
        <f t="shared" ref="D57:L57" si="10">SUM(D36:D55)</f>
        <v>1.0000000000000002</v>
      </c>
      <c r="E57" s="44">
        <f t="shared" si="10"/>
        <v>1</v>
      </c>
      <c r="F57" s="44">
        <f t="shared" si="10"/>
        <v>1</v>
      </c>
      <c r="G57" s="44">
        <f t="shared" si="10"/>
        <v>1</v>
      </c>
      <c r="H57" s="44">
        <f t="shared" si="10"/>
        <v>0.99999999999999978</v>
      </c>
      <c r="I57" s="44">
        <f t="shared" si="10"/>
        <v>0.99999999999999989</v>
      </c>
      <c r="J57" s="44">
        <f t="shared" si="10"/>
        <v>1</v>
      </c>
      <c r="K57" s="44">
        <f t="shared" si="10"/>
        <v>0.99999999999999989</v>
      </c>
      <c r="L57" s="45">
        <f t="shared" si="10"/>
        <v>1</v>
      </c>
      <c r="M57" s="15"/>
      <c r="N57" s="15"/>
    </row>
    <row r="58" spans="1:16" x14ac:dyDescent="0.2">
      <c r="A58" s="37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6" x14ac:dyDescent="0.2">
      <c r="A59" s="5"/>
      <c r="B59" s="5"/>
      <c r="C59" s="5"/>
      <c r="D59" s="5"/>
      <c r="E59" s="5"/>
      <c r="F59" s="5"/>
      <c r="G59" s="5"/>
      <c r="H59" s="5"/>
      <c r="I59" s="30"/>
      <c r="J59" s="5"/>
      <c r="K59" s="5"/>
      <c r="L59" s="5"/>
      <c r="M59" s="15"/>
      <c r="N59" s="15"/>
      <c r="O59" s="15"/>
      <c r="P59" s="15"/>
    </row>
    <row r="60" spans="1:16" x14ac:dyDescent="0.2">
      <c r="A60" s="5"/>
      <c r="B60" s="5"/>
      <c r="C60" s="5"/>
      <c r="D60" s="5"/>
      <c r="E60" s="5"/>
      <c r="F60" s="31"/>
      <c r="G60" s="31"/>
      <c r="H60" s="31"/>
      <c r="I60" s="31"/>
      <c r="M60" s="15"/>
      <c r="N60" s="15"/>
      <c r="O60" s="15"/>
      <c r="P60" s="15"/>
    </row>
    <row r="61" spans="1:16" x14ac:dyDescent="0.2">
      <c r="A61" s="5"/>
      <c r="B61" s="5"/>
      <c r="C61" s="5"/>
      <c r="D61" s="5"/>
      <c r="E61" s="5"/>
      <c r="F61" s="5"/>
      <c r="G61" s="5"/>
      <c r="H61" s="5"/>
      <c r="I61" s="30"/>
      <c r="J61" s="5"/>
      <c r="K61" s="5"/>
      <c r="L61" s="5"/>
      <c r="M61" s="15"/>
      <c r="N61" s="15"/>
      <c r="O61" s="15"/>
      <c r="P61" s="15"/>
    </row>
  </sheetData>
  <mergeCells count="5">
    <mergeCell ref="A6:B6"/>
    <mergeCell ref="A33:C33"/>
    <mergeCell ref="R35:AA35"/>
    <mergeCell ref="U1:AD1"/>
    <mergeCell ref="U2:AD2"/>
  </mergeCells>
  <phoneticPr fontId="6" type="noConversion"/>
  <printOptions horizontalCentered="1"/>
  <pageMargins left="0.55118110236220474" right="0.55118110236220474" top="0.59055118110236227" bottom="0.59055118110236227" header="0.15748031496062992" footer="0.27559055118110237"/>
  <pageSetup paperSize="9" scale="95" firstPageNumber="49" orientation="portrait" useFirstPageNumber="1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0"/>
  <dimension ref="A1:AD61"/>
  <sheetViews>
    <sheetView showGridLines="0" tabSelected="1" topLeftCell="G19" zoomScaleNormal="100" workbookViewId="0">
      <selection activeCell="W31" sqref="W31"/>
    </sheetView>
  </sheetViews>
  <sheetFormatPr baseColWidth="10" defaultRowHeight="12.75" x14ac:dyDescent="0.2"/>
  <cols>
    <col min="1" max="3" width="6.85546875" customWidth="1"/>
    <col min="4" max="4" width="8.42578125" customWidth="1"/>
    <col min="5" max="5" width="9.42578125" customWidth="1"/>
    <col min="6" max="7" width="8.42578125" customWidth="1"/>
    <col min="8" max="8" width="9.42578125" customWidth="1"/>
    <col min="9" max="10" width="8.42578125" customWidth="1"/>
    <col min="11" max="11" width="9.42578125" customWidth="1"/>
    <col min="12" max="12" width="8.42578125" customWidth="1"/>
    <col min="13" max="16" width="1" customWidth="1"/>
    <col min="24" max="24" width="6.85546875" customWidth="1"/>
  </cols>
  <sheetData>
    <row r="1" spans="1:30" x14ac:dyDescent="0.2">
      <c r="A1" s="32" t="str">
        <f>'F03-07 H'!A1</f>
        <v>RÉPARTITION DES RETRAITES SELON LE MONTANT MENSUEL GLOBAL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1"/>
      <c r="N1" s="1"/>
      <c r="O1" s="1"/>
      <c r="P1" s="1"/>
      <c r="Q1">
        <f>'F03-07 H'!Q1</f>
        <v>2018</v>
      </c>
      <c r="U1" s="82" t="str">
        <f>"Répartition du montant global moyen servi au 31 décembre "&amp;(Q1)&amp;"  - Ensemble des droits"</f>
        <v>Répartition du montant global moyen servi au 31 décembre 2018  - Ensemble des droits</v>
      </c>
      <c r="V1" s="82"/>
      <c r="W1" s="82"/>
      <c r="X1" s="82"/>
      <c r="Y1" s="82"/>
      <c r="Z1" s="82"/>
      <c r="AA1" s="82"/>
      <c r="AB1" s="82"/>
      <c r="AC1" s="82"/>
      <c r="AD1" s="82"/>
    </row>
    <row r="2" spans="1:30" x14ac:dyDescent="0.2">
      <c r="A2" s="32" t="str">
        <f>'F03-07 H'!A2</f>
        <v>AU 31 DÉCEMBRE 2018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1"/>
      <c r="N2" s="1"/>
      <c r="O2" s="1"/>
      <c r="P2" s="1"/>
      <c r="U2" s="82" t="s">
        <v>19</v>
      </c>
      <c r="V2" s="82"/>
      <c r="W2" s="82"/>
      <c r="X2" s="82"/>
      <c r="Y2" s="82"/>
      <c r="Z2" s="82"/>
      <c r="AA2" s="82"/>
      <c r="AB2" s="82"/>
      <c r="AC2" s="82"/>
      <c r="AD2" s="82"/>
    </row>
    <row r="3" spans="1:30" x14ac:dyDescent="0.2">
      <c r="A3" s="2" t="s">
        <v>14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  <c r="N3" s="1"/>
      <c r="O3" s="1"/>
      <c r="P3" s="1"/>
    </row>
    <row r="4" spans="1:30" x14ac:dyDescent="0.2">
      <c r="A4" s="2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3"/>
      <c r="N4" s="33"/>
      <c r="O4" s="4"/>
      <c r="P4" s="4"/>
      <c r="T4" s="53" t="s">
        <v>32</v>
      </c>
    </row>
    <row r="5" spans="1:30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3"/>
      <c r="N5" s="33"/>
      <c r="O5" s="4"/>
      <c r="P5" s="4"/>
    </row>
    <row r="6" spans="1:30" ht="13.15" customHeight="1" x14ac:dyDescent="0.2">
      <c r="A6" s="80" t="s">
        <v>1</v>
      </c>
      <c r="B6" s="80"/>
      <c r="C6" s="5"/>
      <c r="D6" s="5"/>
      <c r="E6" s="5"/>
      <c r="F6" s="5"/>
      <c r="G6" s="5"/>
      <c r="H6" s="5"/>
      <c r="I6" s="5"/>
      <c r="J6" s="5"/>
      <c r="K6" s="5"/>
      <c r="M6" s="33"/>
      <c r="N6" s="33"/>
      <c r="O6" s="5"/>
      <c r="P6" s="5"/>
    </row>
    <row r="7" spans="1:30" ht="22.5" customHeight="1" x14ac:dyDescent="0.2">
      <c r="A7" s="6" t="s">
        <v>2</v>
      </c>
      <c r="B7" s="7"/>
      <c r="C7" s="7"/>
      <c r="D7" s="36" t="s">
        <v>12</v>
      </c>
      <c r="E7" s="9"/>
      <c r="F7" s="10"/>
      <c r="G7" s="36" t="s">
        <v>13</v>
      </c>
      <c r="H7" s="9"/>
      <c r="I7" s="10"/>
      <c r="J7" s="12" t="s">
        <v>3</v>
      </c>
      <c r="K7" s="11"/>
      <c r="L7" s="10"/>
      <c r="M7" s="34"/>
      <c r="N7" s="5"/>
      <c r="O7" s="5"/>
      <c r="P7" s="5"/>
      <c r="R7" s="52"/>
    </row>
    <row r="8" spans="1:30" ht="23.25" customHeight="1" x14ac:dyDescent="0.2">
      <c r="A8" s="13" t="s">
        <v>4</v>
      </c>
      <c r="B8" s="14"/>
      <c r="C8" s="14"/>
      <c r="D8" s="74" t="s">
        <v>26</v>
      </c>
      <c r="E8" s="74" t="s">
        <v>27</v>
      </c>
      <c r="F8" s="75" t="s">
        <v>5</v>
      </c>
      <c r="G8" s="74" t="s">
        <v>26</v>
      </c>
      <c r="H8" s="74" t="s">
        <v>27</v>
      </c>
      <c r="I8" s="75" t="s">
        <v>5</v>
      </c>
      <c r="J8" s="74" t="s">
        <v>26</v>
      </c>
      <c r="K8" s="74" t="s">
        <v>27</v>
      </c>
      <c r="L8" s="76" t="s">
        <v>5</v>
      </c>
      <c r="M8" s="34"/>
      <c r="N8" s="5"/>
      <c r="O8" s="5"/>
      <c r="P8" s="15"/>
      <c r="Q8" s="60">
        <f t="shared" ref="Q8:Q27" si="0">SUM(C36)</f>
        <v>100</v>
      </c>
      <c r="R8" s="60" t="str">
        <f t="shared" ref="R8:R27" si="1">(B36)</f>
        <v>à - de</v>
      </c>
      <c r="S8" s="61" t="str">
        <f>(A36)</f>
        <v>- de 1</v>
      </c>
    </row>
    <row r="9" spans="1:30" x14ac:dyDescent="0.2">
      <c r="A9" s="42" t="str">
        <f>'F3-07 F'!A36</f>
        <v>- de 1</v>
      </c>
      <c r="B9" s="16" t="s">
        <v>15</v>
      </c>
      <c r="C9" s="57">
        <f>'F3-07 F'!C36</f>
        <v>100</v>
      </c>
      <c r="D9" s="35">
        <f>SUM([2]Total!D10)</f>
        <v>445</v>
      </c>
      <c r="E9" s="35">
        <f>SUM([2]Total!E10)</f>
        <v>45</v>
      </c>
      <c r="F9" s="35">
        <f>SUM([2]Total!F10)</f>
        <v>490</v>
      </c>
      <c r="G9" s="35">
        <f>SUM([2]Total!G10)</f>
        <v>1349577</v>
      </c>
      <c r="H9" s="35">
        <f>SUM([2]Total!H10)</f>
        <v>158156</v>
      </c>
      <c r="I9" s="35">
        <f>SUM([2]Total!I10)</f>
        <v>1507733</v>
      </c>
      <c r="J9" s="35">
        <f>SUM([2]Total!J10)</f>
        <v>1350022</v>
      </c>
      <c r="K9" s="35">
        <f>SUM([2]Total!K10)</f>
        <v>158201</v>
      </c>
      <c r="L9" s="68">
        <f>SUM([2]Total!L10)</f>
        <v>1508223</v>
      </c>
      <c r="M9" s="17"/>
      <c r="N9" s="18"/>
      <c r="O9" s="18"/>
      <c r="P9" s="18"/>
      <c r="Q9" s="60">
        <f t="shared" si="0"/>
        <v>200</v>
      </c>
      <c r="R9" s="60" t="str">
        <f t="shared" si="1"/>
        <v>à - de</v>
      </c>
      <c r="S9" s="61">
        <f t="shared" ref="S9:S27" si="2">SUM(A37)</f>
        <v>100</v>
      </c>
      <c r="T9" s="55"/>
      <c r="U9" s="55"/>
      <c r="V9" s="55"/>
      <c r="W9" s="55"/>
      <c r="X9" s="55"/>
      <c r="Y9" s="55"/>
      <c r="Z9" s="55"/>
      <c r="AA9" s="55"/>
    </row>
    <row r="10" spans="1:30" x14ac:dyDescent="0.2">
      <c r="A10" s="56">
        <f>'F3-07 F'!A37</f>
        <v>100</v>
      </c>
      <c r="B10" s="16" t="s">
        <v>15</v>
      </c>
      <c r="C10" s="57">
        <f>'F3-07 F'!C37</f>
        <v>200</v>
      </c>
      <c r="D10" s="35">
        <f>SUM([2]Total!D11)</f>
        <v>2516</v>
      </c>
      <c r="E10" s="35">
        <f>SUM([2]Total!E11)</f>
        <v>196</v>
      </c>
      <c r="F10" s="35">
        <f>SUM([2]Total!F11)</f>
        <v>2712</v>
      </c>
      <c r="G10" s="35">
        <f>SUM([2]Total!G11)</f>
        <v>1171203</v>
      </c>
      <c r="H10" s="35">
        <f>SUM([2]Total!H11)</f>
        <v>136142</v>
      </c>
      <c r="I10" s="35">
        <f>SUM([2]Total!I11)</f>
        <v>1307345</v>
      </c>
      <c r="J10" s="35">
        <f>SUM([2]Total!J11)</f>
        <v>1173719</v>
      </c>
      <c r="K10" s="35">
        <f>SUM([2]Total!K11)</f>
        <v>136338</v>
      </c>
      <c r="L10" s="68">
        <f>SUM([2]Total!L11)</f>
        <v>1310057</v>
      </c>
      <c r="M10" s="4"/>
      <c r="N10" s="4"/>
      <c r="O10" s="4"/>
      <c r="P10" s="4"/>
      <c r="Q10" s="60">
        <f t="shared" si="0"/>
        <v>300</v>
      </c>
      <c r="R10" s="60" t="str">
        <f t="shared" si="1"/>
        <v>à - de</v>
      </c>
      <c r="S10" s="61">
        <f t="shared" si="2"/>
        <v>200</v>
      </c>
    </row>
    <row r="11" spans="1:30" x14ac:dyDescent="0.2">
      <c r="A11" s="56">
        <f>'F3-07 F'!A38</f>
        <v>200</v>
      </c>
      <c r="B11" s="16" t="s">
        <v>15</v>
      </c>
      <c r="C11" s="57">
        <f>'F3-07 F'!C38</f>
        <v>300</v>
      </c>
      <c r="D11" s="35">
        <f>SUM([2]Total!D12)</f>
        <v>6334</v>
      </c>
      <c r="E11" s="35">
        <f>SUM([2]Total!E12)</f>
        <v>437</v>
      </c>
      <c r="F11" s="35">
        <f>SUM([2]Total!F12)</f>
        <v>6771</v>
      </c>
      <c r="G11" s="35">
        <f>SUM([2]Total!G12)</f>
        <v>969593</v>
      </c>
      <c r="H11" s="35">
        <f>SUM([2]Total!H12)</f>
        <v>151140</v>
      </c>
      <c r="I11" s="35">
        <f>SUM([2]Total!I12)</f>
        <v>1120733</v>
      </c>
      <c r="J11" s="35">
        <f>SUM([2]Total!J12)</f>
        <v>975927</v>
      </c>
      <c r="K11" s="35">
        <f>SUM([2]Total!K12)</f>
        <v>151577</v>
      </c>
      <c r="L11" s="68">
        <f>SUM([2]Total!L12)</f>
        <v>1127504</v>
      </c>
      <c r="M11" s="4"/>
      <c r="N11" s="4"/>
      <c r="O11" s="4"/>
      <c r="P11" s="4"/>
      <c r="Q11" s="60">
        <f t="shared" si="0"/>
        <v>400</v>
      </c>
      <c r="R11" s="60" t="str">
        <f t="shared" si="1"/>
        <v>à - de</v>
      </c>
      <c r="S11" s="61">
        <f t="shared" si="2"/>
        <v>300</v>
      </c>
    </row>
    <row r="12" spans="1:30" x14ac:dyDescent="0.2">
      <c r="A12" s="56">
        <f>'F3-07 F'!A39</f>
        <v>300</v>
      </c>
      <c r="B12" s="16" t="s">
        <v>15</v>
      </c>
      <c r="C12" s="57">
        <f>'F3-07 F'!C39</f>
        <v>400</v>
      </c>
      <c r="D12" s="35">
        <f>SUM([2]Total!D13)</f>
        <v>12048</v>
      </c>
      <c r="E12" s="35">
        <f>SUM([2]Total!E13)</f>
        <v>856</v>
      </c>
      <c r="F12" s="35">
        <f>SUM([2]Total!F13)</f>
        <v>12904</v>
      </c>
      <c r="G12" s="35">
        <f>SUM([2]Total!G13)</f>
        <v>721180</v>
      </c>
      <c r="H12" s="35">
        <f>SUM([2]Total!H13)</f>
        <v>139906</v>
      </c>
      <c r="I12" s="35">
        <f>SUM([2]Total!I13)</f>
        <v>861086</v>
      </c>
      <c r="J12" s="35">
        <f>SUM([2]Total!J13)</f>
        <v>733228</v>
      </c>
      <c r="K12" s="35">
        <f>SUM([2]Total!K13)</f>
        <v>140762</v>
      </c>
      <c r="L12" s="68">
        <f>SUM([2]Total!L13)</f>
        <v>873990</v>
      </c>
      <c r="M12" s="4"/>
      <c r="N12" s="4"/>
      <c r="O12" s="4"/>
      <c r="P12" s="4"/>
      <c r="Q12" s="60">
        <f t="shared" si="0"/>
        <v>500</v>
      </c>
      <c r="R12" s="60" t="str">
        <f t="shared" si="1"/>
        <v>à - de</v>
      </c>
      <c r="S12" s="61">
        <f t="shared" si="2"/>
        <v>400</v>
      </c>
    </row>
    <row r="13" spans="1:30" x14ac:dyDescent="0.2">
      <c r="A13" s="56">
        <f>'F3-07 F'!A40</f>
        <v>400</v>
      </c>
      <c r="B13" s="16" t="s">
        <v>15</v>
      </c>
      <c r="C13" s="57">
        <f>'F3-07 F'!C40</f>
        <v>500</v>
      </c>
      <c r="D13" s="35">
        <f>SUM([2]Total!D14)</f>
        <v>19875</v>
      </c>
      <c r="E13" s="35">
        <f>SUM([2]Total!E14)</f>
        <v>1785</v>
      </c>
      <c r="F13" s="35">
        <f>SUM([2]Total!F14)</f>
        <v>21660</v>
      </c>
      <c r="G13" s="35">
        <f>SUM([2]Total!G14)</f>
        <v>626862</v>
      </c>
      <c r="H13" s="35">
        <f>SUM([2]Total!H14)</f>
        <v>51419</v>
      </c>
      <c r="I13" s="35">
        <f>SUM([2]Total!I14)</f>
        <v>678281</v>
      </c>
      <c r="J13" s="35">
        <f>SUM([2]Total!J14)</f>
        <v>646737</v>
      </c>
      <c r="K13" s="35">
        <f>SUM([2]Total!K14)</f>
        <v>53204</v>
      </c>
      <c r="L13" s="68">
        <f>SUM([2]Total!L14)</f>
        <v>699941</v>
      </c>
      <c r="M13" s="4"/>
      <c r="N13" s="4"/>
      <c r="O13" s="4"/>
      <c r="P13" s="4"/>
      <c r="Q13" s="60">
        <f t="shared" si="0"/>
        <v>600</v>
      </c>
      <c r="R13" s="60" t="str">
        <f t="shared" si="1"/>
        <v>à - de</v>
      </c>
      <c r="S13" s="61">
        <f t="shared" si="2"/>
        <v>500</v>
      </c>
    </row>
    <row r="14" spans="1:30" x14ac:dyDescent="0.2">
      <c r="A14" s="56">
        <f>'F3-07 F'!A41</f>
        <v>500</v>
      </c>
      <c r="B14" s="16" t="s">
        <v>15</v>
      </c>
      <c r="C14" s="57">
        <f>'F3-07 F'!C41</f>
        <v>600</v>
      </c>
      <c r="D14" s="35">
        <f>SUM([2]Total!D15)</f>
        <v>31629</v>
      </c>
      <c r="E14" s="35">
        <f>SUM([2]Total!E15)</f>
        <v>2744</v>
      </c>
      <c r="F14" s="35">
        <f>SUM([2]Total!F15)</f>
        <v>34373</v>
      </c>
      <c r="G14" s="35">
        <f>SUM([2]Total!G15)</f>
        <v>618425</v>
      </c>
      <c r="H14" s="35">
        <f>SUM([2]Total!H15)</f>
        <v>47892</v>
      </c>
      <c r="I14" s="35">
        <f>SUM([2]Total!I15)</f>
        <v>666317</v>
      </c>
      <c r="J14" s="35">
        <f>SUM([2]Total!J15)</f>
        <v>650054</v>
      </c>
      <c r="K14" s="35">
        <f>SUM([2]Total!K15)</f>
        <v>50636</v>
      </c>
      <c r="L14" s="68">
        <f>SUM([2]Total!L15)</f>
        <v>700690</v>
      </c>
      <c r="M14" s="19"/>
      <c r="N14" s="4"/>
      <c r="O14" s="4"/>
      <c r="P14" s="15"/>
      <c r="Q14" s="60">
        <f t="shared" si="0"/>
        <v>700</v>
      </c>
      <c r="R14" s="60" t="str">
        <f t="shared" si="1"/>
        <v>à - de</v>
      </c>
      <c r="S14" s="61">
        <f t="shared" si="2"/>
        <v>600</v>
      </c>
    </row>
    <row r="15" spans="1:30" x14ac:dyDescent="0.2">
      <c r="A15" s="56">
        <f>'F3-07 F'!A42</f>
        <v>600</v>
      </c>
      <c r="B15" s="16" t="s">
        <v>15</v>
      </c>
      <c r="C15" s="57">
        <f>'F3-07 F'!C42</f>
        <v>700</v>
      </c>
      <c r="D15" s="35">
        <f>SUM([2]Total!D16)</f>
        <v>65219</v>
      </c>
      <c r="E15" s="35">
        <f>SUM([2]Total!E16)</f>
        <v>4889</v>
      </c>
      <c r="F15" s="35">
        <f>SUM([2]Total!F16)</f>
        <v>70108</v>
      </c>
      <c r="G15" s="35">
        <f>SUM([2]Total!G16)</f>
        <v>1042324</v>
      </c>
      <c r="H15" s="35">
        <f>SUM([2]Total!H16)</f>
        <v>41044</v>
      </c>
      <c r="I15" s="35">
        <f>SUM([2]Total!I16)</f>
        <v>1083368</v>
      </c>
      <c r="J15" s="35">
        <f>SUM([2]Total!J16)</f>
        <v>1107543</v>
      </c>
      <c r="K15" s="35">
        <f>SUM([2]Total!K16)</f>
        <v>45933</v>
      </c>
      <c r="L15" s="68">
        <f>SUM([2]Total!L16)</f>
        <v>1153476</v>
      </c>
      <c r="M15" s="4"/>
      <c r="N15" s="4"/>
      <c r="O15" s="4"/>
      <c r="P15" s="4"/>
      <c r="Q15" s="60">
        <f t="shared" si="0"/>
        <v>800</v>
      </c>
      <c r="R15" s="60" t="str">
        <f t="shared" si="1"/>
        <v>à - de</v>
      </c>
      <c r="S15" s="61">
        <f t="shared" si="2"/>
        <v>700</v>
      </c>
    </row>
    <row r="16" spans="1:30" x14ac:dyDescent="0.2">
      <c r="A16" s="56">
        <f>'F3-07 F'!A43</f>
        <v>700</v>
      </c>
      <c r="B16" s="16" t="s">
        <v>15</v>
      </c>
      <c r="C16" s="57">
        <f>'F3-07 F'!C43</f>
        <v>800</v>
      </c>
      <c r="D16" s="35">
        <f>SUM([2]Total!D17)</f>
        <v>103807</v>
      </c>
      <c r="E16" s="35">
        <f>SUM([2]Total!E17)</f>
        <v>5287</v>
      </c>
      <c r="F16" s="35">
        <f>SUM([2]Total!F17)</f>
        <v>109094</v>
      </c>
      <c r="G16" s="35">
        <f>SUM([2]Total!G17)</f>
        <v>846539</v>
      </c>
      <c r="H16" s="35">
        <f>SUM([2]Total!H17)</f>
        <v>13424</v>
      </c>
      <c r="I16" s="35">
        <f>SUM([2]Total!I17)</f>
        <v>859963</v>
      </c>
      <c r="J16" s="35">
        <f>SUM([2]Total!J17)</f>
        <v>950346</v>
      </c>
      <c r="K16" s="35">
        <f>SUM([2]Total!K17)</f>
        <v>18711</v>
      </c>
      <c r="L16" s="68">
        <f>SUM([2]Total!L17)</f>
        <v>969057</v>
      </c>
      <c r="M16" s="4"/>
      <c r="N16" s="4"/>
      <c r="O16" s="4"/>
      <c r="P16" s="4"/>
      <c r="Q16" s="60">
        <f t="shared" si="0"/>
        <v>900</v>
      </c>
      <c r="R16" s="60" t="str">
        <f t="shared" si="1"/>
        <v>à - de</v>
      </c>
      <c r="S16" s="61">
        <f t="shared" si="2"/>
        <v>800</v>
      </c>
    </row>
    <row r="17" spans="1:23" x14ac:dyDescent="0.2">
      <c r="A17" s="56">
        <f>'F3-07 F'!A44</f>
        <v>800</v>
      </c>
      <c r="B17" s="16" t="s">
        <v>15</v>
      </c>
      <c r="C17" s="57">
        <f>'F3-07 F'!C44</f>
        <v>900</v>
      </c>
      <c r="D17" s="35">
        <f>SUM([2]Total!D18)</f>
        <v>129280</v>
      </c>
      <c r="E17" s="35">
        <f>SUM([2]Total!E18)</f>
        <v>5123</v>
      </c>
      <c r="F17" s="35">
        <f>SUM([2]Total!F18)</f>
        <v>134403</v>
      </c>
      <c r="G17" s="35">
        <f>SUM([2]Total!G18)</f>
        <v>814189</v>
      </c>
      <c r="H17" s="35">
        <f>SUM([2]Total!H18)</f>
        <v>2011</v>
      </c>
      <c r="I17" s="35">
        <f>SUM([2]Total!I18)</f>
        <v>816200</v>
      </c>
      <c r="J17" s="35">
        <f>SUM([2]Total!J18)</f>
        <v>943469</v>
      </c>
      <c r="K17" s="35">
        <f>SUM([2]Total!K18)</f>
        <v>7134</v>
      </c>
      <c r="L17" s="68">
        <f>SUM([2]Total!L18)</f>
        <v>950603</v>
      </c>
      <c r="M17" s="4"/>
      <c r="N17" s="4"/>
      <c r="O17" s="15"/>
      <c r="P17" s="15"/>
      <c r="Q17" s="60">
        <f t="shared" si="0"/>
        <v>1000</v>
      </c>
      <c r="R17" s="60" t="str">
        <f t="shared" si="1"/>
        <v>à - de</v>
      </c>
      <c r="S17" s="61">
        <f t="shared" si="2"/>
        <v>900</v>
      </c>
    </row>
    <row r="18" spans="1:23" x14ac:dyDescent="0.2">
      <c r="A18" s="56">
        <f>'F3-07 F'!A45</f>
        <v>900</v>
      </c>
      <c r="B18" s="16" t="s">
        <v>15</v>
      </c>
      <c r="C18" s="57">
        <f>'F3-07 F'!C45</f>
        <v>1000</v>
      </c>
      <c r="D18" s="35">
        <f>SUM([2]Total!D19)</f>
        <v>19738</v>
      </c>
      <c r="E18" s="35">
        <f>SUM([2]Total!E19)</f>
        <v>5</v>
      </c>
      <c r="F18" s="35">
        <f>SUM([2]Total!F19)</f>
        <v>19743</v>
      </c>
      <c r="G18" s="35">
        <f>SUM([2]Total!G19)</f>
        <v>856499</v>
      </c>
      <c r="H18" s="35">
        <f>SUM([2]Total!H19)</f>
        <v>483</v>
      </c>
      <c r="I18" s="35">
        <f>SUM([2]Total!I19)</f>
        <v>856982</v>
      </c>
      <c r="J18" s="35">
        <f>SUM([2]Total!J19)</f>
        <v>876237</v>
      </c>
      <c r="K18" s="35">
        <f>SUM([2]Total!K19)</f>
        <v>488</v>
      </c>
      <c r="L18" s="68">
        <f>SUM([2]Total!L19)</f>
        <v>876725</v>
      </c>
      <c r="M18" s="4"/>
      <c r="N18" s="4"/>
      <c r="O18" s="15"/>
      <c r="P18" s="15"/>
      <c r="Q18" s="60">
        <f t="shared" si="0"/>
        <v>1100</v>
      </c>
      <c r="R18" s="60" t="str">
        <f t="shared" si="1"/>
        <v>à - de</v>
      </c>
      <c r="S18" s="61">
        <f t="shared" si="2"/>
        <v>1000</v>
      </c>
    </row>
    <row r="19" spans="1:23" x14ac:dyDescent="0.2">
      <c r="A19" s="56">
        <f>'F3-07 F'!A46</f>
        <v>1000</v>
      </c>
      <c r="B19" s="16" t="s">
        <v>15</v>
      </c>
      <c r="C19" s="57">
        <f>'F3-07 F'!C46</f>
        <v>1100</v>
      </c>
      <c r="D19" s="35">
        <f>SUM([2]Total!D20)</f>
        <v>22563</v>
      </c>
      <c r="E19" s="35">
        <f>SUM([2]Total!E20)</f>
        <v>5</v>
      </c>
      <c r="F19" s="35">
        <f>SUM([2]Total!F20)</f>
        <v>22568</v>
      </c>
      <c r="G19" s="35">
        <f>SUM([2]Total!G20)</f>
        <v>925925</v>
      </c>
      <c r="H19" s="35">
        <f>SUM([2]Total!H20)</f>
        <v>85</v>
      </c>
      <c r="I19" s="35">
        <f>SUM([2]Total!I20)</f>
        <v>926010</v>
      </c>
      <c r="J19" s="35">
        <f>SUM([2]Total!J20)</f>
        <v>948488</v>
      </c>
      <c r="K19" s="35">
        <f>SUM([2]Total!K20)</f>
        <v>90</v>
      </c>
      <c r="L19" s="68">
        <f>SUM([2]Total!L20)</f>
        <v>948578</v>
      </c>
      <c r="M19" s="4"/>
      <c r="N19" s="4"/>
      <c r="O19" s="15"/>
      <c r="P19" s="15"/>
      <c r="Q19" s="60">
        <f t="shared" si="0"/>
        <v>1200</v>
      </c>
      <c r="R19" s="60" t="str">
        <f t="shared" si="1"/>
        <v>à - de</v>
      </c>
      <c r="S19" s="61">
        <f t="shared" si="2"/>
        <v>1100</v>
      </c>
    </row>
    <row r="20" spans="1:23" x14ac:dyDescent="0.2">
      <c r="A20" s="56">
        <f>'F3-07 F'!A47</f>
        <v>1100</v>
      </c>
      <c r="B20" s="16" t="s">
        <v>15</v>
      </c>
      <c r="C20" s="57">
        <f>'F3-07 F'!C47</f>
        <v>1200</v>
      </c>
      <c r="D20" s="35">
        <f>SUM([2]Total!D21)</f>
        <v>12856</v>
      </c>
      <c r="E20" s="35">
        <f>SUM([2]Total!E21)</f>
        <v>2</v>
      </c>
      <c r="F20" s="35">
        <f>SUM([2]Total!F21)</f>
        <v>12858</v>
      </c>
      <c r="G20" s="35">
        <f>SUM([2]Total!G21)</f>
        <v>990141</v>
      </c>
      <c r="H20" s="35">
        <f>SUM([2]Total!H21)</f>
        <v>44</v>
      </c>
      <c r="I20" s="35">
        <f>SUM([2]Total!I21)</f>
        <v>990185</v>
      </c>
      <c r="J20" s="35">
        <f>SUM([2]Total!J21)</f>
        <v>1002997</v>
      </c>
      <c r="K20" s="35">
        <f>SUM([2]Total!K21)</f>
        <v>46</v>
      </c>
      <c r="L20" s="68">
        <f>SUM([2]Total!L21)</f>
        <v>1003043</v>
      </c>
      <c r="M20" s="4"/>
      <c r="N20" s="4"/>
      <c r="O20" s="15"/>
      <c r="P20" s="15"/>
      <c r="Q20" s="60">
        <f t="shared" si="0"/>
        <v>1300</v>
      </c>
      <c r="R20" s="60" t="str">
        <f t="shared" si="1"/>
        <v>à - de</v>
      </c>
      <c r="S20" s="61">
        <f t="shared" si="2"/>
        <v>1200</v>
      </c>
    </row>
    <row r="21" spans="1:23" x14ac:dyDescent="0.2">
      <c r="A21" s="56">
        <f>'F3-07 F'!A48</f>
        <v>1200</v>
      </c>
      <c r="B21" s="16" t="s">
        <v>15</v>
      </c>
      <c r="C21" s="57">
        <f>'F3-07 F'!C48</f>
        <v>1300</v>
      </c>
      <c r="D21" s="35">
        <f>SUM([2]Total!D22)</f>
        <v>4629</v>
      </c>
      <c r="E21" s="35">
        <f>SUM([2]Total!E22)</f>
        <v>0</v>
      </c>
      <c r="F21" s="35">
        <f>SUM([2]Total!F22)</f>
        <v>4629</v>
      </c>
      <c r="G21" s="35">
        <f>SUM([2]Total!G22)</f>
        <v>957923</v>
      </c>
      <c r="H21" s="35">
        <f>SUM([2]Total!H22)</f>
        <v>27</v>
      </c>
      <c r="I21" s="35">
        <f>SUM([2]Total!I22)</f>
        <v>957950</v>
      </c>
      <c r="J21" s="35">
        <f>SUM([2]Total!J22)</f>
        <v>962552</v>
      </c>
      <c r="K21" s="35">
        <f>SUM([2]Total!K22)</f>
        <v>27</v>
      </c>
      <c r="L21" s="68">
        <f>SUM([2]Total!L22)</f>
        <v>962579</v>
      </c>
      <c r="M21" s="4"/>
      <c r="N21" s="4"/>
      <c r="O21" s="15"/>
      <c r="P21" s="15"/>
      <c r="Q21" s="60">
        <f t="shared" si="0"/>
        <v>1400</v>
      </c>
      <c r="R21" s="60" t="str">
        <f t="shared" si="1"/>
        <v>à - de</v>
      </c>
      <c r="S21" s="61">
        <f t="shared" si="2"/>
        <v>1300</v>
      </c>
    </row>
    <row r="22" spans="1:23" x14ac:dyDescent="0.2">
      <c r="A22" s="56">
        <f>'F3-07 F'!A49</f>
        <v>1300</v>
      </c>
      <c r="B22" s="16" t="s">
        <v>15</v>
      </c>
      <c r="C22" s="57">
        <f>'F3-07 F'!C49</f>
        <v>1400</v>
      </c>
      <c r="D22" s="35">
        <f>SUM([2]Total!D23)</f>
        <v>69</v>
      </c>
      <c r="E22" s="35">
        <f>SUM([2]Total!E23)</f>
        <v>0</v>
      </c>
      <c r="F22" s="35">
        <f>SUM([2]Total!F23)</f>
        <v>69</v>
      </c>
      <c r="G22" s="35">
        <f>SUM([2]Total!G23)</f>
        <v>655501</v>
      </c>
      <c r="H22" s="35">
        <f>SUM([2]Total!H23)</f>
        <v>15</v>
      </c>
      <c r="I22" s="35">
        <f>SUM([2]Total!I23)</f>
        <v>655516</v>
      </c>
      <c r="J22" s="35">
        <f>SUM([2]Total!J23)</f>
        <v>655570</v>
      </c>
      <c r="K22" s="35">
        <f>SUM([2]Total!K23)</f>
        <v>15</v>
      </c>
      <c r="L22" s="68">
        <f>SUM([2]Total!L23)</f>
        <v>655585</v>
      </c>
      <c r="M22" s="4"/>
      <c r="N22" s="4"/>
      <c r="O22" s="15"/>
      <c r="P22" s="15"/>
      <c r="Q22" s="60">
        <f t="shared" si="0"/>
        <v>1500</v>
      </c>
      <c r="R22" s="60" t="str">
        <f t="shared" si="1"/>
        <v>à - de</v>
      </c>
      <c r="S22" s="61">
        <f t="shared" si="2"/>
        <v>1400</v>
      </c>
    </row>
    <row r="23" spans="1:23" x14ac:dyDescent="0.2">
      <c r="A23" s="56">
        <f>'F3-07 F'!A50</f>
        <v>1400</v>
      </c>
      <c r="B23" s="16" t="s">
        <v>15</v>
      </c>
      <c r="C23" s="57">
        <f>'F3-07 F'!C50</f>
        <v>1500</v>
      </c>
      <c r="D23" s="35">
        <f>SUM([2]Total!D24)</f>
        <v>51</v>
      </c>
      <c r="E23" s="35">
        <f>SUM([2]Total!E24)</f>
        <v>0</v>
      </c>
      <c r="F23" s="35">
        <f>SUM([2]Total!F24)</f>
        <v>51</v>
      </c>
      <c r="G23" s="35">
        <f>SUM([2]Total!G24)</f>
        <v>358163</v>
      </c>
      <c r="H23" s="35">
        <f>SUM([2]Total!H24)</f>
        <v>3</v>
      </c>
      <c r="I23" s="35">
        <f>SUM([2]Total!I24)</f>
        <v>358166</v>
      </c>
      <c r="J23" s="35">
        <f>SUM([2]Total!J24)</f>
        <v>358214</v>
      </c>
      <c r="K23" s="35">
        <f>SUM([2]Total!K24)</f>
        <v>3</v>
      </c>
      <c r="L23" s="68">
        <f>SUM([2]Total!L24)</f>
        <v>358217</v>
      </c>
      <c r="M23" s="4"/>
      <c r="N23" s="4"/>
      <c r="O23" s="15"/>
      <c r="P23" s="15"/>
      <c r="Q23" s="60">
        <f t="shared" si="0"/>
        <v>1600</v>
      </c>
      <c r="R23" s="60" t="str">
        <f t="shared" si="1"/>
        <v>à - de</v>
      </c>
      <c r="S23" s="61">
        <f t="shared" si="2"/>
        <v>1500</v>
      </c>
    </row>
    <row r="24" spans="1:23" x14ac:dyDescent="0.2">
      <c r="A24" s="56">
        <f>'F3-07 F'!A51</f>
        <v>1500</v>
      </c>
      <c r="B24" s="16" t="s">
        <v>15</v>
      </c>
      <c r="C24" s="57">
        <f>'F3-07 F'!C51</f>
        <v>1600</v>
      </c>
      <c r="D24" s="35">
        <f>SUM([2]Total!D25)</f>
        <v>52</v>
      </c>
      <c r="E24" s="35">
        <f>SUM([2]Total!E25)</f>
        <v>0</v>
      </c>
      <c r="F24" s="35">
        <f>SUM([2]Total!F25)</f>
        <v>52</v>
      </c>
      <c r="G24" s="35">
        <f>SUM([2]Total!G25)</f>
        <v>136618</v>
      </c>
      <c r="H24" s="35">
        <f>SUM([2]Total!H25)</f>
        <v>1</v>
      </c>
      <c r="I24" s="35">
        <f>SUM([2]Total!I25)</f>
        <v>136619</v>
      </c>
      <c r="J24" s="35">
        <f>SUM([2]Total!J25)</f>
        <v>136670</v>
      </c>
      <c r="K24" s="35">
        <f>SUM([2]Total!K25)</f>
        <v>1</v>
      </c>
      <c r="L24" s="68">
        <f>SUM([2]Total!L25)</f>
        <v>136671</v>
      </c>
      <c r="M24" s="4"/>
      <c r="N24" s="4"/>
      <c r="O24" s="15"/>
      <c r="P24" s="15"/>
      <c r="Q24" s="60">
        <f t="shared" si="0"/>
        <v>3000</v>
      </c>
      <c r="R24" s="60" t="str">
        <f t="shared" si="1"/>
        <v>à - de</v>
      </c>
      <c r="S24" s="61">
        <f t="shared" si="2"/>
        <v>1600</v>
      </c>
    </row>
    <row r="25" spans="1:23" x14ac:dyDescent="0.2">
      <c r="A25" s="56">
        <f>'F3-07 F'!A52</f>
        <v>1600</v>
      </c>
      <c r="B25" s="16" t="s">
        <v>15</v>
      </c>
      <c r="C25" s="64">
        <f>'F3-07 F'!C52</f>
        <v>3000</v>
      </c>
      <c r="D25" s="35">
        <f>SUM([2]Total!D26)</f>
        <v>1600</v>
      </c>
      <c r="E25" s="35">
        <f>SUM([2]Total!E26)</f>
        <v>0</v>
      </c>
      <c r="F25" s="35">
        <f>SUM([2]Total!F26)</f>
        <v>1600</v>
      </c>
      <c r="G25" s="35">
        <f>SUM([2]Total!G26)</f>
        <v>115867</v>
      </c>
      <c r="H25" s="35">
        <f>SUM([2]Total!H26)</f>
        <v>2</v>
      </c>
      <c r="I25" s="35">
        <f>SUM([2]Total!I26)</f>
        <v>115869</v>
      </c>
      <c r="J25" s="35">
        <f>SUM([2]Total!J26)</f>
        <v>117467</v>
      </c>
      <c r="K25" s="35">
        <f>SUM([2]Total!K26)</f>
        <v>2</v>
      </c>
      <c r="L25" s="68">
        <f>SUM([2]Total!L26)</f>
        <v>117469</v>
      </c>
      <c r="M25" s="4"/>
      <c r="N25" s="4"/>
      <c r="O25" s="15"/>
      <c r="P25" s="15"/>
      <c r="Q25" s="60">
        <f t="shared" si="0"/>
        <v>3000</v>
      </c>
      <c r="R25" s="60" t="str">
        <f t="shared" si="1"/>
        <v>à - de</v>
      </c>
      <c r="S25" s="61">
        <f t="shared" si="2"/>
        <v>3000</v>
      </c>
      <c r="U25" s="63" t="s">
        <v>23</v>
      </c>
      <c r="V25" s="63"/>
      <c r="W25" s="62">
        <f>'F03-07 H'!W26</f>
        <v>833.2</v>
      </c>
    </row>
    <row r="26" spans="1:23" x14ac:dyDescent="0.2">
      <c r="A26" s="65">
        <f>'F3-07 F'!A53</f>
        <v>3000</v>
      </c>
      <c r="B26" s="16" t="s">
        <v>15</v>
      </c>
      <c r="C26" s="57">
        <f>'F3-07 F'!C53</f>
        <v>3000</v>
      </c>
      <c r="D26" s="35">
        <f>SUM([2]Total!D27)</f>
        <v>0</v>
      </c>
      <c r="E26" s="35">
        <f>SUM([2]Total!E27)</f>
        <v>0</v>
      </c>
      <c r="F26" s="35">
        <f>SUM([2]Total!F27)</f>
        <v>0</v>
      </c>
      <c r="G26" s="35">
        <f>SUM([2]Total!G27)</f>
        <v>0</v>
      </c>
      <c r="H26" s="35">
        <f>SUM([2]Total!H27)</f>
        <v>0</v>
      </c>
      <c r="I26" s="35">
        <f>SUM([2]Total!I27)</f>
        <v>0</v>
      </c>
      <c r="J26" s="35">
        <f>SUM([2]Total!J27)</f>
        <v>0</v>
      </c>
      <c r="K26" s="35">
        <f>SUM([2]Total!K27)</f>
        <v>0</v>
      </c>
      <c r="L26" s="68">
        <f>SUM([2]Total!L27)</f>
        <v>0</v>
      </c>
      <c r="M26" s="4"/>
      <c r="N26" s="4"/>
      <c r="O26" s="15"/>
      <c r="P26" s="15"/>
      <c r="Q26" s="60">
        <f t="shared" si="0"/>
        <v>1634</v>
      </c>
      <c r="R26" s="60" t="str">
        <f t="shared" si="1"/>
        <v>à - de</v>
      </c>
      <c r="S26" s="61">
        <f t="shared" si="2"/>
        <v>3000</v>
      </c>
    </row>
    <row r="27" spans="1:23" hidden="1" x14ac:dyDescent="0.2">
      <c r="A27" s="56">
        <f>'F3-07 F'!A54</f>
        <v>3000</v>
      </c>
      <c r="B27" s="16" t="s">
        <v>15</v>
      </c>
      <c r="C27" s="57">
        <f>'F3-07 F'!C54</f>
        <v>1634</v>
      </c>
      <c r="D27" s="35">
        <f>SUM([2]Total!D28)</f>
        <v>0</v>
      </c>
      <c r="E27" s="35">
        <f>SUM([2]Total!E28)</f>
        <v>0</v>
      </c>
      <c r="F27" s="35">
        <f>SUM([2]Total!F28)</f>
        <v>0</v>
      </c>
      <c r="G27" s="35">
        <f>SUM([2]Total!G28)</f>
        <v>0</v>
      </c>
      <c r="H27" s="35">
        <f>SUM([2]Total!H28)</f>
        <v>0</v>
      </c>
      <c r="I27" s="35">
        <f>SUM([2]Total!I28)</f>
        <v>0</v>
      </c>
      <c r="J27" s="35">
        <f>SUM([2]Total!J28)</f>
        <v>0</v>
      </c>
      <c r="K27" s="35">
        <f>SUM([2]Total!K28)</f>
        <v>0</v>
      </c>
      <c r="L27" s="68">
        <f>SUM([2]Total!L28)</f>
        <v>0</v>
      </c>
      <c r="M27" s="4"/>
      <c r="N27" s="4"/>
      <c r="O27" s="15"/>
      <c r="P27" s="15"/>
      <c r="Q27" s="60">
        <f t="shared" si="0"/>
        <v>3000</v>
      </c>
      <c r="R27" s="60" t="str">
        <f t="shared" si="1"/>
        <v>à - de</v>
      </c>
      <c r="S27" s="61">
        <f t="shared" si="2"/>
        <v>1634</v>
      </c>
    </row>
    <row r="28" spans="1:23" hidden="1" x14ac:dyDescent="0.2">
      <c r="A28" s="56">
        <f>'F3-07 F'!A55</f>
        <v>1634</v>
      </c>
      <c r="B28" s="16" t="s">
        <v>15</v>
      </c>
      <c r="C28" s="57">
        <f>'F3-07 F'!C55</f>
        <v>3000</v>
      </c>
      <c r="D28" s="35">
        <f>SUM([2]Total!D29)</f>
        <v>0</v>
      </c>
      <c r="E28" s="35">
        <f>SUM([2]Total!E29)</f>
        <v>0</v>
      </c>
      <c r="F28" s="35">
        <f>SUM([2]Total!F29)</f>
        <v>0</v>
      </c>
      <c r="G28" s="35">
        <f>SUM([2]Total!G29)</f>
        <v>0</v>
      </c>
      <c r="H28" s="35">
        <f>SUM([2]Total!H29)</f>
        <v>0</v>
      </c>
      <c r="I28" s="35">
        <f>SUM([2]Total!I29)</f>
        <v>0</v>
      </c>
      <c r="J28" s="35">
        <f>SUM([2]Total!J29)</f>
        <v>0</v>
      </c>
      <c r="K28" s="35">
        <f>SUM([2]Total!K29)</f>
        <v>0</v>
      </c>
      <c r="L28" s="68">
        <f>SUM([2]Total!L29)</f>
        <v>0</v>
      </c>
      <c r="M28" s="4"/>
      <c r="N28" s="4"/>
      <c r="O28" s="15"/>
      <c r="P28" s="15"/>
    </row>
    <row r="29" spans="1:23" x14ac:dyDescent="0.2">
      <c r="A29" s="20"/>
      <c r="B29" s="21" t="s">
        <v>6</v>
      </c>
      <c r="C29" s="22"/>
      <c r="D29" s="35">
        <f>SUM([2]Total!D30)</f>
        <v>432711</v>
      </c>
      <c r="E29" s="35">
        <f>SUM([2]Total!E30)</f>
        <v>21374</v>
      </c>
      <c r="F29" s="35">
        <f>SUM([2]Total!F30)</f>
        <v>454085</v>
      </c>
      <c r="G29" s="35">
        <f>SUM([2]Total!G30)</f>
        <v>13156529</v>
      </c>
      <c r="H29" s="35">
        <f>SUM([2]Total!H30)</f>
        <v>741794</v>
      </c>
      <c r="I29" s="35">
        <f>SUM([2]Total!I30)</f>
        <v>13898323</v>
      </c>
      <c r="J29" s="35">
        <f>SUM([2]Total!J30)</f>
        <v>13589240</v>
      </c>
      <c r="K29" s="35">
        <f>SUM([2]Total!K30)</f>
        <v>763168</v>
      </c>
      <c r="L29" s="68">
        <f>SUM([2]Total!L30)</f>
        <v>14352408</v>
      </c>
      <c r="M29" s="4"/>
      <c r="N29" s="4"/>
      <c r="O29" s="15"/>
      <c r="P29" s="15"/>
    </row>
    <row r="30" spans="1:23" x14ac:dyDescent="0.2">
      <c r="A30" s="20"/>
      <c r="B30" s="23" t="s">
        <v>7</v>
      </c>
      <c r="C30" s="22"/>
      <c r="D30" s="38"/>
      <c r="E30" s="39"/>
      <c r="F30" s="40"/>
      <c r="G30" s="38"/>
      <c r="H30" s="39"/>
      <c r="I30" s="40"/>
      <c r="J30" s="38"/>
      <c r="K30" s="38"/>
      <c r="L30" s="77"/>
      <c r="M30" s="15"/>
      <c r="N30" s="15"/>
      <c r="U30" s="63" t="s">
        <v>22</v>
      </c>
      <c r="V30" s="63"/>
      <c r="W30" s="62">
        <f>SUM([5]Feuil1!$G$45)</f>
        <v>286.14</v>
      </c>
    </row>
    <row r="31" spans="1:23" x14ac:dyDescent="0.2">
      <c r="A31" s="20"/>
      <c r="B31" s="21" t="s">
        <v>8</v>
      </c>
      <c r="C31" s="22"/>
      <c r="D31" s="35">
        <f>SUM([2]Total!D32)</f>
        <v>0</v>
      </c>
      <c r="E31" s="35">
        <f>SUM([2]Total!E32)</f>
        <v>0</v>
      </c>
      <c r="F31" s="35">
        <f>SUM([2]Total!F32)</f>
        <v>0</v>
      </c>
      <c r="G31" s="35">
        <f>SUM([2]Total!G32)</f>
        <v>12</v>
      </c>
      <c r="H31" s="35">
        <f>SUM([2]Total!H32)</f>
        <v>0</v>
      </c>
      <c r="I31" s="35">
        <f>SUM([2]Total!I32)</f>
        <v>12</v>
      </c>
      <c r="J31" s="35">
        <f>SUM([2]Total!J32)</f>
        <v>12</v>
      </c>
      <c r="K31" s="35">
        <f>SUM([2]Total!K32)</f>
        <v>0</v>
      </c>
      <c r="L31" s="68">
        <f>SUM([2]Total!L32)</f>
        <v>12</v>
      </c>
      <c r="M31" s="4"/>
      <c r="N31" s="4"/>
      <c r="O31" s="15"/>
      <c r="P31" s="15"/>
    </row>
    <row r="32" spans="1:23" x14ac:dyDescent="0.2">
      <c r="A32" s="24"/>
      <c r="B32" s="25" t="s">
        <v>9</v>
      </c>
      <c r="C32" s="26"/>
      <c r="D32" s="69">
        <f>SUM(D29+D31)</f>
        <v>432711</v>
      </c>
      <c r="E32" s="69">
        <f t="shared" ref="E32:L32" si="3">SUM(E29+E31)</f>
        <v>21374</v>
      </c>
      <c r="F32" s="69">
        <f t="shared" si="3"/>
        <v>454085</v>
      </c>
      <c r="G32" s="69">
        <f t="shared" si="3"/>
        <v>13156541</v>
      </c>
      <c r="H32" s="69">
        <f t="shared" si="3"/>
        <v>741794</v>
      </c>
      <c r="I32" s="69">
        <f t="shared" si="3"/>
        <v>13898335</v>
      </c>
      <c r="J32" s="69">
        <f t="shared" si="3"/>
        <v>13589252</v>
      </c>
      <c r="K32" s="69">
        <f t="shared" si="3"/>
        <v>763168</v>
      </c>
      <c r="L32" s="70">
        <f t="shared" si="3"/>
        <v>14352420</v>
      </c>
      <c r="M32" s="4"/>
      <c r="N32" s="4"/>
      <c r="O32" s="15"/>
      <c r="P32" s="15"/>
      <c r="U32" s="63" t="s">
        <v>24</v>
      </c>
      <c r="V32" s="63"/>
      <c r="W32" s="62">
        <f>SUM([5]Feuil1!$J$47)</f>
        <v>893.97</v>
      </c>
    </row>
    <row r="33" spans="1:30" ht="13.15" customHeight="1" x14ac:dyDescent="0.2">
      <c r="A33" s="81"/>
      <c r="B33" s="81"/>
      <c r="C33" s="81"/>
      <c r="D33" s="18"/>
      <c r="E33" s="18"/>
      <c r="F33" s="18"/>
      <c r="G33" s="18"/>
      <c r="H33" s="18"/>
      <c r="I33" s="18"/>
      <c r="J33" s="18"/>
      <c r="K33" s="18"/>
      <c r="M33" s="15"/>
      <c r="N33" s="15"/>
      <c r="O33" s="15"/>
      <c r="P33" s="15"/>
      <c r="Q33" s="84" t="s">
        <v>33</v>
      </c>
      <c r="R33" s="54"/>
      <c r="S33" s="54"/>
      <c r="T33" s="54"/>
    </row>
    <row r="34" spans="1:30" ht="22.5" customHeight="1" x14ac:dyDescent="0.2">
      <c r="A34" s="6" t="s">
        <v>2</v>
      </c>
      <c r="B34" s="7"/>
      <c r="C34" s="7"/>
      <c r="D34" s="8" t="s">
        <v>35</v>
      </c>
      <c r="E34" s="9"/>
      <c r="F34" s="10"/>
      <c r="G34" s="8" t="s">
        <v>36</v>
      </c>
      <c r="H34" s="11"/>
      <c r="I34" s="11"/>
      <c r="J34" s="12" t="s">
        <v>3</v>
      </c>
      <c r="K34" s="11"/>
      <c r="L34" s="10"/>
      <c r="M34" s="15"/>
      <c r="N34" s="15"/>
      <c r="O34" s="15"/>
      <c r="P34" s="15"/>
      <c r="Q34" s="84" t="s">
        <v>34</v>
      </c>
      <c r="R34" s="52"/>
      <c r="U34" s="82" t="str">
        <f>"Répartition du montant global moyen servi au 31 décembre " &amp;(R37)&amp;" - Droits dérivés"</f>
        <v>Répartition du montant global moyen servi au 31 décembre  - Droits dérivés</v>
      </c>
      <c r="V34" s="82"/>
      <c r="W34" s="82"/>
      <c r="X34" s="82"/>
      <c r="Y34" s="82"/>
      <c r="Z34" s="82"/>
      <c r="AA34" s="82"/>
      <c r="AB34" s="82"/>
      <c r="AC34" s="82"/>
      <c r="AD34" s="82"/>
    </row>
    <row r="35" spans="1:30" ht="23.45" customHeight="1" x14ac:dyDescent="0.2">
      <c r="A35" s="13" t="s">
        <v>4</v>
      </c>
      <c r="B35" s="27"/>
      <c r="C35" s="27"/>
      <c r="D35" s="74" t="s">
        <v>26</v>
      </c>
      <c r="E35" s="74" t="s">
        <v>27</v>
      </c>
      <c r="F35" s="75" t="s">
        <v>5</v>
      </c>
      <c r="G35" s="74" t="s">
        <v>26</v>
      </c>
      <c r="H35" s="74" t="s">
        <v>27</v>
      </c>
      <c r="I35" s="75" t="s">
        <v>5</v>
      </c>
      <c r="J35" s="74" t="s">
        <v>26</v>
      </c>
      <c r="K35" s="74" t="s">
        <v>27</v>
      </c>
      <c r="L35" s="76" t="s">
        <v>5</v>
      </c>
      <c r="M35" s="15"/>
      <c r="N35" s="15"/>
      <c r="O35" s="15"/>
      <c r="P35" s="15"/>
      <c r="Q35" s="83"/>
      <c r="U35" s="82" t="s">
        <v>28</v>
      </c>
      <c r="V35" s="82"/>
      <c r="W35" s="82"/>
      <c r="X35" s="82"/>
      <c r="Y35" s="82"/>
      <c r="Z35" s="82"/>
      <c r="AA35" s="82"/>
      <c r="AB35" s="82"/>
      <c r="AC35" s="82"/>
      <c r="AD35" s="82"/>
    </row>
    <row r="36" spans="1:30" x14ac:dyDescent="0.2">
      <c r="A36" s="42" t="str">
        <f>A9</f>
        <v>- de 1</v>
      </c>
      <c r="B36" s="16" t="str">
        <f>(B9)</f>
        <v>à - de</v>
      </c>
      <c r="C36" s="57">
        <v>100</v>
      </c>
      <c r="D36" s="43">
        <f>D9/D$29</f>
        <v>1.0284000175636856E-3</v>
      </c>
      <c r="E36" s="43">
        <f t="shared" ref="E36:L36" si="4">E9/E$29</f>
        <v>2.1053616543464022E-3</v>
      </c>
      <c r="F36" s="43">
        <f t="shared" si="4"/>
        <v>1.0790931213319093E-3</v>
      </c>
      <c r="G36" s="43">
        <f t="shared" si="4"/>
        <v>0.10257849923790689</v>
      </c>
      <c r="H36" s="43">
        <f t="shared" si="4"/>
        <v>0.21320744034057973</v>
      </c>
      <c r="I36" s="43">
        <f t="shared" si="4"/>
        <v>0.10848308821143385</v>
      </c>
      <c r="J36" s="43">
        <f t="shared" si="4"/>
        <v>9.934492289487859E-2</v>
      </c>
      <c r="K36" s="43">
        <f t="shared" si="4"/>
        <v>0.20729511719568955</v>
      </c>
      <c r="L36" s="46">
        <f t="shared" si="4"/>
        <v>0.10508501430561339</v>
      </c>
      <c r="M36" s="15"/>
      <c r="N36" s="15"/>
      <c r="Q36" s="83"/>
      <c r="T36" s="53" t="s">
        <v>31</v>
      </c>
    </row>
    <row r="37" spans="1:30" x14ac:dyDescent="0.2">
      <c r="A37" s="56">
        <f t="shared" ref="A37:A55" si="5">A10</f>
        <v>100</v>
      </c>
      <c r="B37" s="16" t="str">
        <f t="shared" ref="B37:B54" si="6">(B10)</f>
        <v>à - de</v>
      </c>
      <c r="C37" s="57">
        <f t="shared" ref="C37:C55" si="7">C10</f>
        <v>200</v>
      </c>
      <c r="D37" s="43">
        <f t="shared" ref="D37:L52" si="8">D10/D$29</f>
        <v>5.8145043689668162E-3</v>
      </c>
      <c r="E37" s="43">
        <f t="shared" si="8"/>
        <v>9.1700196500421067E-3</v>
      </c>
      <c r="F37" s="43">
        <f t="shared" si="8"/>
        <v>5.9724500919431387E-3</v>
      </c>
      <c r="G37" s="43">
        <f t="shared" si="8"/>
        <v>8.9020667989254607E-2</v>
      </c>
      <c r="H37" s="43">
        <f t="shared" si="8"/>
        <v>0.18353073764414379</v>
      </c>
      <c r="I37" s="43">
        <f t="shared" si="8"/>
        <v>9.4064945821161303E-2</v>
      </c>
      <c r="J37" s="43">
        <f t="shared" si="8"/>
        <v>8.6371202510221318E-2</v>
      </c>
      <c r="K37" s="43">
        <f t="shared" si="8"/>
        <v>0.17864742756509708</v>
      </c>
      <c r="L37" s="47">
        <f t="shared" si="8"/>
        <v>9.1277853862571354E-2</v>
      </c>
      <c r="M37" s="15"/>
      <c r="N37" s="15"/>
      <c r="Q37" s="83"/>
    </row>
    <row r="38" spans="1:30" x14ac:dyDescent="0.2">
      <c r="A38" s="56">
        <f t="shared" si="5"/>
        <v>200</v>
      </c>
      <c r="B38" s="16" t="str">
        <f t="shared" si="6"/>
        <v>à - de</v>
      </c>
      <c r="C38" s="57">
        <f t="shared" si="7"/>
        <v>300</v>
      </c>
      <c r="D38" s="43">
        <f t="shared" si="8"/>
        <v>1.4637945418535697E-2</v>
      </c>
      <c r="E38" s="43">
        <f t="shared" si="8"/>
        <v>2.0445400954430617E-2</v>
      </c>
      <c r="F38" s="43">
        <f t="shared" si="8"/>
        <v>1.4911305152119097E-2</v>
      </c>
      <c r="G38" s="43">
        <f t="shared" si="8"/>
        <v>7.3696717424481792E-2</v>
      </c>
      <c r="H38" s="43">
        <f t="shared" si="8"/>
        <v>0.20374928888613281</v>
      </c>
      <c r="I38" s="43">
        <f t="shared" si="8"/>
        <v>8.0638002153209418E-2</v>
      </c>
      <c r="J38" s="43">
        <f t="shared" si="8"/>
        <v>7.1816157489307711E-2</v>
      </c>
      <c r="K38" s="43">
        <f t="shared" si="8"/>
        <v>0.19861550798775629</v>
      </c>
      <c r="L38" s="47">
        <f t="shared" si="8"/>
        <v>7.855852481339716E-2</v>
      </c>
      <c r="M38" s="15"/>
      <c r="N38" s="15"/>
      <c r="Q38" s="83"/>
    </row>
    <row r="39" spans="1:30" x14ac:dyDescent="0.2">
      <c r="A39" s="56">
        <f t="shared" si="5"/>
        <v>300</v>
      </c>
      <c r="B39" s="16" t="str">
        <f t="shared" si="6"/>
        <v>à - de</v>
      </c>
      <c r="C39" s="57">
        <f t="shared" si="7"/>
        <v>400</v>
      </c>
      <c r="D39" s="43">
        <f t="shared" si="8"/>
        <v>2.7843063846308507E-2</v>
      </c>
      <c r="E39" s="43">
        <f t="shared" si="8"/>
        <v>4.0048657247122671E-2</v>
      </c>
      <c r="F39" s="43">
        <f t="shared" si="8"/>
        <v>2.8417587015646849E-2</v>
      </c>
      <c r="G39" s="43">
        <f t="shared" si="8"/>
        <v>5.481536961610467E-2</v>
      </c>
      <c r="H39" s="43">
        <f t="shared" si="8"/>
        <v>0.18860492266046908</v>
      </c>
      <c r="I39" s="43">
        <f t="shared" si="8"/>
        <v>6.195610794194379E-2</v>
      </c>
      <c r="J39" s="43">
        <f t="shared" si="8"/>
        <v>5.3956512652657544E-2</v>
      </c>
      <c r="K39" s="43">
        <f t="shared" si="8"/>
        <v>0.18444431632353558</v>
      </c>
      <c r="L39" s="47">
        <f t="shared" si="8"/>
        <v>6.0895008001444775E-2</v>
      </c>
      <c r="M39" s="15"/>
      <c r="N39" s="15"/>
    </row>
    <row r="40" spans="1:30" x14ac:dyDescent="0.2">
      <c r="A40" s="56">
        <f t="shared" si="5"/>
        <v>400</v>
      </c>
      <c r="B40" s="16" t="str">
        <f t="shared" si="6"/>
        <v>à - de</v>
      </c>
      <c r="C40" s="57">
        <f t="shared" si="7"/>
        <v>500</v>
      </c>
      <c r="D40" s="43">
        <f t="shared" si="8"/>
        <v>4.5931349099052256E-2</v>
      </c>
      <c r="E40" s="43">
        <f t="shared" si="8"/>
        <v>8.3512678955740619E-2</v>
      </c>
      <c r="F40" s="43">
        <f t="shared" si="8"/>
        <v>4.7700320424590111E-2</v>
      </c>
      <c r="G40" s="43">
        <f t="shared" si="8"/>
        <v>4.7646457511703884E-2</v>
      </c>
      <c r="H40" s="43">
        <f t="shared" si="8"/>
        <v>6.931708803252655E-2</v>
      </c>
      <c r="I40" s="43">
        <f t="shared" si="8"/>
        <v>4.880308221358793E-2</v>
      </c>
      <c r="J40" s="43">
        <f t="shared" si="8"/>
        <v>4.7591844724208271E-2</v>
      </c>
      <c r="K40" s="43">
        <f t="shared" si="8"/>
        <v>6.9714663088599096E-2</v>
      </c>
      <c r="L40" s="47">
        <f t="shared" si="8"/>
        <v>4.8768192765980455E-2</v>
      </c>
      <c r="M40" s="15"/>
      <c r="N40" s="15"/>
    </row>
    <row r="41" spans="1:30" x14ac:dyDescent="0.2">
      <c r="A41" s="56">
        <f t="shared" si="5"/>
        <v>500</v>
      </c>
      <c r="B41" s="16" t="str">
        <f t="shared" si="6"/>
        <v>à - de</v>
      </c>
      <c r="C41" s="57">
        <f t="shared" si="7"/>
        <v>600</v>
      </c>
      <c r="D41" s="43">
        <f t="shared" si="8"/>
        <v>7.3094975630386097E-2</v>
      </c>
      <c r="E41" s="43">
        <f t="shared" si="8"/>
        <v>0.1283802751005895</v>
      </c>
      <c r="F41" s="43">
        <f t="shared" si="8"/>
        <v>7.5697281346003495E-2</v>
      </c>
      <c r="G41" s="43">
        <f t="shared" si="8"/>
        <v>4.7005178949554249E-2</v>
      </c>
      <c r="H41" s="43">
        <f t="shared" si="8"/>
        <v>6.4562398725252559E-2</v>
      </c>
      <c r="I41" s="43">
        <f t="shared" si="8"/>
        <v>4.7942258932966227E-2</v>
      </c>
      <c r="J41" s="43">
        <f t="shared" si="8"/>
        <v>4.7835934901436727E-2</v>
      </c>
      <c r="K41" s="43">
        <f t="shared" si="8"/>
        <v>6.6349742127552513E-2</v>
      </c>
      <c r="L41" s="47">
        <f t="shared" si="8"/>
        <v>4.8820379130805086E-2</v>
      </c>
      <c r="M41" s="15"/>
      <c r="N41" s="15"/>
    </row>
    <row r="42" spans="1:30" x14ac:dyDescent="0.2">
      <c r="A42" s="56">
        <f t="shared" si="5"/>
        <v>600</v>
      </c>
      <c r="B42" s="16" t="str">
        <f t="shared" si="6"/>
        <v>à - de</v>
      </c>
      <c r="C42" s="57">
        <f t="shared" si="7"/>
        <v>700</v>
      </c>
      <c r="D42" s="43">
        <f t="shared" si="8"/>
        <v>0.15072184437187869</v>
      </c>
      <c r="E42" s="43">
        <f t="shared" si="8"/>
        <v>0.22873584729110133</v>
      </c>
      <c r="F42" s="43">
        <f t="shared" si="8"/>
        <v>0.15439400112313773</v>
      </c>
      <c r="G42" s="43">
        <f t="shared" si="8"/>
        <v>7.9224847222242281E-2</v>
      </c>
      <c r="H42" s="43">
        <f t="shared" si="8"/>
        <v>5.5330725241778712E-2</v>
      </c>
      <c r="I42" s="43">
        <f t="shared" si="8"/>
        <v>7.7949548301618835E-2</v>
      </c>
      <c r="J42" s="43">
        <f t="shared" si="8"/>
        <v>8.1501467337393413E-2</v>
      </c>
      <c r="K42" s="43">
        <f t="shared" si="8"/>
        <v>6.0187272003018995E-2</v>
      </c>
      <c r="L42" s="47">
        <f t="shared" si="8"/>
        <v>8.03681166254471E-2</v>
      </c>
      <c r="M42" s="15"/>
      <c r="N42" s="15"/>
    </row>
    <row r="43" spans="1:30" x14ac:dyDescent="0.2">
      <c r="A43" s="56">
        <f t="shared" si="5"/>
        <v>700</v>
      </c>
      <c r="B43" s="16" t="str">
        <f t="shared" si="6"/>
        <v>à - de</v>
      </c>
      <c r="C43" s="57">
        <f t="shared" si="7"/>
        <v>800</v>
      </c>
      <c r="D43" s="43">
        <f t="shared" si="8"/>
        <v>0.2398991474679405</v>
      </c>
      <c r="E43" s="43">
        <f t="shared" si="8"/>
        <v>0.24735660147843175</v>
      </c>
      <c r="F43" s="43">
        <f t="shared" si="8"/>
        <v>0.24025017342568022</v>
      </c>
      <c r="G43" s="43">
        <f t="shared" si="8"/>
        <v>6.4343642612728624E-2</v>
      </c>
      <c r="H43" s="43">
        <f t="shared" si="8"/>
        <v>1.8096668347277006E-2</v>
      </c>
      <c r="I43" s="43">
        <f t="shared" si="8"/>
        <v>6.18753068265862E-2</v>
      </c>
      <c r="J43" s="43">
        <f t="shared" si="8"/>
        <v>6.9933712260582634E-2</v>
      </c>
      <c r="K43" s="43">
        <f t="shared" si="8"/>
        <v>2.4517537422952745E-2</v>
      </c>
      <c r="L43" s="47">
        <f t="shared" si="8"/>
        <v>6.7518774549887375E-2</v>
      </c>
      <c r="M43" s="15"/>
      <c r="N43" s="15"/>
    </row>
    <row r="44" spans="1:30" x14ac:dyDescent="0.2">
      <c r="A44" s="56">
        <f t="shared" si="5"/>
        <v>800</v>
      </c>
      <c r="B44" s="16" t="str">
        <f t="shared" si="6"/>
        <v>à - de</v>
      </c>
      <c r="C44" s="57">
        <f t="shared" si="7"/>
        <v>900</v>
      </c>
      <c r="D44" s="43">
        <f t="shared" si="8"/>
        <v>0.29876753768681635</v>
      </c>
      <c r="E44" s="43">
        <f t="shared" si="8"/>
        <v>0.23968372789370262</v>
      </c>
      <c r="F44" s="43">
        <f t="shared" si="8"/>
        <v>0.29598643425790327</v>
      </c>
      <c r="G44" s="43">
        <f t="shared" si="8"/>
        <v>6.1884787393392288E-2</v>
      </c>
      <c r="H44" s="43">
        <f t="shared" si="8"/>
        <v>2.7109952358741105E-3</v>
      </c>
      <c r="I44" s="43">
        <f t="shared" si="8"/>
        <v>5.8726509665950347E-2</v>
      </c>
      <c r="J44" s="43">
        <f t="shared" si="8"/>
        <v>6.9427650111411679E-2</v>
      </c>
      <c r="K44" s="43">
        <f t="shared" si="8"/>
        <v>9.347876221225208E-3</v>
      </c>
      <c r="L44" s="47">
        <f t="shared" si="8"/>
        <v>6.6232997278226763E-2</v>
      </c>
      <c r="M44" s="15"/>
      <c r="N44" s="15"/>
    </row>
    <row r="45" spans="1:30" x14ac:dyDescent="0.2">
      <c r="A45" s="56">
        <f t="shared" si="5"/>
        <v>900</v>
      </c>
      <c r="B45" s="16" t="str">
        <f t="shared" si="6"/>
        <v>à - de</v>
      </c>
      <c r="C45" s="57">
        <f t="shared" si="7"/>
        <v>1000</v>
      </c>
      <c r="D45" s="43">
        <f t="shared" si="8"/>
        <v>4.5614740554319168E-2</v>
      </c>
      <c r="E45" s="43">
        <f t="shared" si="8"/>
        <v>2.339290727051558E-4</v>
      </c>
      <c r="F45" s="43">
        <f t="shared" si="8"/>
        <v>4.3478643866236497E-2</v>
      </c>
      <c r="G45" s="43">
        <f t="shared" si="8"/>
        <v>6.5100681190304835E-2</v>
      </c>
      <c r="H45" s="43">
        <f t="shared" si="8"/>
        <v>6.5112416654758594E-4</v>
      </c>
      <c r="I45" s="43">
        <f t="shared" si="8"/>
        <v>6.1660820517698431E-2</v>
      </c>
      <c r="J45" s="43">
        <f t="shared" si="8"/>
        <v>6.4480206398591824E-2</v>
      </c>
      <c r="K45" s="43">
        <f t="shared" si="8"/>
        <v>6.394398087970145E-4</v>
      </c>
      <c r="L45" s="47">
        <f t="shared" si="8"/>
        <v>6.108556835898199E-2</v>
      </c>
      <c r="M45" s="15"/>
      <c r="N45" s="15"/>
    </row>
    <row r="46" spans="1:30" x14ac:dyDescent="0.2">
      <c r="A46" s="56">
        <f t="shared" si="5"/>
        <v>1000</v>
      </c>
      <c r="B46" s="16" t="str">
        <f t="shared" si="6"/>
        <v>à - de</v>
      </c>
      <c r="C46" s="57">
        <f t="shared" si="7"/>
        <v>1100</v>
      </c>
      <c r="D46" s="43">
        <f t="shared" si="8"/>
        <v>5.2143347407392002E-2</v>
      </c>
      <c r="E46" s="43">
        <f t="shared" si="8"/>
        <v>2.339290727051558E-4</v>
      </c>
      <c r="F46" s="43">
        <f t="shared" si="8"/>
        <v>4.9699946045343932E-2</v>
      </c>
      <c r="G46" s="43">
        <f t="shared" si="8"/>
        <v>7.0377604913879635E-2</v>
      </c>
      <c r="H46" s="43">
        <f t="shared" si="8"/>
        <v>1.145870686470907E-4</v>
      </c>
      <c r="I46" s="43">
        <f t="shared" si="8"/>
        <v>6.6627462896063069E-2</v>
      </c>
      <c r="J46" s="43">
        <f t="shared" si="8"/>
        <v>6.9796986439271069E-2</v>
      </c>
      <c r="K46" s="43">
        <f t="shared" si="8"/>
        <v>1.1792947293387563E-4</v>
      </c>
      <c r="L46" s="47">
        <f t="shared" si="8"/>
        <v>6.6091905971457893E-2</v>
      </c>
      <c r="M46" s="15"/>
      <c r="N46" s="15"/>
    </row>
    <row r="47" spans="1:30" x14ac:dyDescent="0.2">
      <c r="A47" s="56">
        <f t="shared" si="5"/>
        <v>1100</v>
      </c>
      <c r="B47" s="16" t="str">
        <f t="shared" si="6"/>
        <v>à - de</v>
      </c>
      <c r="C47" s="57">
        <f t="shared" si="7"/>
        <v>1200</v>
      </c>
      <c r="D47" s="43">
        <f t="shared" si="8"/>
        <v>2.9710360956851107E-2</v>
      </c>
      <c r="E47" s="43">
        <f t="shared" si="8"/>
        <v>9.3571629082062324E-5</v>
      </c>
      <c r="F47" s="43">
        <f t="shared" si="8"/>
        <v>2.8316284396093242E-2</v>
      </c>
      <c r="G47" s="43">
        <f t="shared" si="8"/>
        <v>7.5258527534123931E-2</v>
      </c>
      <c r="H47" s="43">
        <f t="shared" si="8"/>
        <v>5.931565906437636E-5</v>
      </c>
      <c r="I47" s="43">
        <f t="shared" si="8"/>
        <v>7.124492645623505E-2</v>
      </c>
      <c r="J47" s="43">
        <f t="shared" si="8"/>
        <v>7.3808174702926721E-2</v>
      </c>
      <c r="K47" s="43">
        <f t="shared" si="8"/>
        <v>6.0275063943980883E-5</v>
      </c>
      <c r="L47" s="47">
        <f t="shared" si="8"/>
        <v>6.9886739563145089E-2</v>
      </c>
      <c r="M47" s="15"/>
      <c r="N47" s="15"/>
    </row>
    <row r="48" spans="1:30" x14ac:dyDescent="0.2">
      <c r="A48" s="56">
        <f t="shared" si="5"/>
        <v>1200</v>
      </c>
      <c r="B48" s="16" t="str">
        <f t="shared" si="6"/>
        <v>à - de</v>
      </c>
      <c r="C48" s="57">
        <f t="shared" si="7"/>
        <v>1300</v>
      </c>
      <c r="D48" s="43">
        <f t="shared" si="8"/>
        <v>1.0697671193937755E-2</v>
      </c>
      <c r="E48" s="43">
        <f t="shared" si="8"/>
        <v>0</v>
      </c>
      <c r="F48" s="43">
        <f t="shared" si="8"/>
        <v>1.019412665029675E-2</v>
      </c>
      <c r="G48" s="43">
        <f t="shared" si="8"/>
        <v>7.2809705356177146E-2</v>
      </c>
      <c r="H48" s="43">
        <f t="shared" si="8"/>
        <v>3.639824533495822E-5</v>
      </c>
      <c r="I48" s="43">
        <f t="shared" si="8"/>
        <v>6.8925581884951154E-2</v>
      </c>
      <c r="J48" s="43">
        <f t="shared" si="8"/>
        <v>7.0831922903709113E-2</v>
      </c>
      <c r="K48" s="43">
        <f t="shared" si="8"/>
        <v>3.5378841880162689E-5</v>
      </c>
      <c r="L48" s="47">
        <f t="shared" si="8"/>
        <v>6.7067421717665776E-2</v>
      </c>
      <c r="M48" s="15"/>
      <c r="N48" s="15"/>
    </row>
    <row r="49" spans="1:16" x14ac:dyDescent="0.2">
      <c r="A49" s="56">
        <f t="shared" si="5"/>
        <v>1300</v>
      </c>
      <c r="B49" s="16" t="str">
        <f t="shared" si="6"/>
        <v>à - de</v>
      </c>
      <c r="C49" s="57">
        <f t="shared" si="7"/>
        <v>1400</v>
      </c>
      <c r="D49" s="43">
        <f t="shared" si="8"/>
        <v>1.5945977800425689E-4</v>
      </c>
      <c r="E49" s="43">
        <f t="shared" si="8"/>
        <v>0</v>
      </c>
      <c r="F49" s="43">
        <f t="shared" si="8"/>
        <v>1.519539293304117E-4</v>
      </c>
      <c r="G49" s="43">
        <f t="shared" si="8"/>
        <v>4.9823247453792713E-2</v>
      </c>
      <c r="H49" s="43">
        <f t="shared" si="8"/>
        <v>2.0221247408310126E-5</v>
      </c>
      <c r="I49" s="43">
        <f t="shared" si="8"/>
        <v>4.7165114812772732E-2</v>
      </c>
      <c r="J49" s="43">
        <f t="shared" si="8"/>
        <v>4.8241844282682474E-2</v>
      </c>
      <c r="K49" s="43">
        <f t="shared" si="8"/>
        <v>1.9654912155645939E-5</v>
      </c>
      <c r="L49" s="47">
        <f t="shared" si="8"/>
        <v>4.5677700912627343E-2</v>
      </c>
      <c r="M49" s="15"/>
      <c r="N49" s="15"/>
    </row>
    <row r="50" spans="1:16" x14ac:dyDescent="0.2">
      <c r="A50" s="56">
        <f t="shared" si="5"/>
        <v>1400</v>
      </c>
      <c r="B50" s="16" t="str">
        <f t="shared" si="6"/>
        <v>à - de</v>
      </c>
      <c r="C50" s="57">
        <f t="shared" si="7"/>
        <v>1500</v>
      </c>
      <c r="D50" s="43">
        <f t="shared" si="8"/>
        <v>1.1786157504662466E-4</v>
      </c>
      <c r="E50" s="43">
        <f t="shared" si="8"/>
        <v>0</v>
      </c>
      <c r="F50" s="43">
        <f t="shared" si="8"/>
        <v>1.12313773852913E-4</v>
      </c>
      <c r="G50" s="43">
        <f t="shared" si="8"/>
        <v>2.7223213660685124E-2</v>
      </c>
      <c r="H50" s="43">
        <f t="shared" si="8"/>
        <v>4.0442494816620244E-6</v>
      </c>
      <c r="I50" s="43">
        <f t="shared" si="8"/>
        <v>2.57704472690698E-2</v>
      </c>
      <c r="J50" s="43">
        <f t="shared" si="8"/>
        <v>2.6360120212756563E-2</v>
      </c>
      <c r="K50" s="43">
        <f t="shared" si="8"/>
        <v>3.9309824311291874E-6</v>
      </c>
      <c r="L50" s="47">
        <f t="shared" si="8"/>
        <v>2.4958668956456646E-2</v>
      </c>
      <c r="M50" s="15"/>
      <c r="N50" s="15"/>
    </row>
    <row r="51" spans="1:16" x14ac:dyDescent="0.2">
      <c r="A51" s="56">
        <f t="shared" si="5"/>
        <v>1500</v>
      </c>
      <c r="B51" s="16" t="str">
        <f t="shared" si="6"/>
        <v>à - de</v>
      </c>
      <c r="C51" s="57">
        <f t="shared" si="7"/>
        <v>1600</v>
      </c>
      <c r="D51" s="43">
        <f t="shared" si="8"/>
        <v>1.2017258632204867E-4</v>
      </c>
      <c r="E51" s="43">
        <f t="shared" si="8"/>
        <v>0</v>
      </c>
      <c r="F51" s="43">
        <f t="shared" si="8"/>
        <v>1.1451600471277403E-4</v>
      </c>
      <c r="G51" s="43">
        <f t="shared" si="8"/>
        <v>1.0384045822420184E-2</v>
      </c>
      <c r="H51" s="43">
        <f t="shared" si="8"/>
        <v>1.3480831605540082E-6</v>
      </c>
      <c r="I51" s="43">
        <f t="shared" si="8"/>
        <v>9.8298909875673482E-3</v>
      </c>
      <c r="J51" s="43">
        <f t="shared" si="8"/>
        <v>1.005722174308497E-2</v>
      </c>
      <c r="K51" s="43">
        <f t="shared" si="8"/>
        <v>1.3103274770430625E-6</v>
      </c>
      <c r="L51" s="47">
        <f t="shared" si="8"/>
        <v>9.5225135740288312E-3</v>
      </c>
      <c r="M51" s="15"/>
      <c r="N51" s="15"/>
    </row>
    <row r="52" spans="1:16" x14ac:dyDescent="0.2">
      <c r="A52" s="56">
        <f t="shared" si="5"/>
        <v>1600</v>
      </c>
      <c r="B52" s="16" t="str">
        <f t="shared" si="6"/>
        <v>à - de</v>
      </c>
      <c r="C52" s="64">
        <f t="shared" si="7"/>
        <v>3000</v>
      </c>
      <c r="D52" s="43">
        <f t="shared" si="8"/>
        <v>3.6976180406784204E-3</v>
      </c>
      <c r="E52" s="43">
        <f t="shared" si="8"/>
        <v>0</v>
      </c>
      <c r="F52" s="43">
        <f t="shared" si="8"/>
        <v>3.5235693757776627E-3</v>
      </c>
      <c r="G52" s="43">
        <f t="shared" si="8"/>
        <v>8.806806111247123E-3</v>
      </c>
      <c r="H52" s="43">
        <f t="shared" si="8"/>
        <v>2.6961663211080164E-6</v>
      </c>
      <c r="I52" s="43">
        <f t="shared" si="8"/>
        <v>8.3369051071845151E-3</v>
      </c>
      <c r="J52" s="43">
        <f t="shared" si="8"/>
        <v>8.6441184348793609E-3</v>
      </c>
      <c r="K52" s="43">
        <f t="shared" si="8"/>
        <v>2.6206549540861251E-6</v>
      </c>
      <c r="L52" s="47">
        <f t="shared" si="8"/>
        <v>8.1846196122629736E-3</v>
      </c>
      <c r="M52" s="15"/>
      <c r="N52" s="15"/>
    </row>
    <row r="53" spans="1:16" x14ac:dyDescent="0.2">
      <c r="A53" s="65">
        <f t="shared" si="5"/>
        <v>3000</v>
      </c>
      <c r="B53" s="16" t="str">
        <f t="shared" si="6"/>
        <v>à - de</v>
      </c>
      <c r="C53" s="57">
        <f t="shared" si="7"/>
        <v>3000</v>
      </c>
      <c r="D53" s="43">
        <f t="shared" ref="D53:L55" si="9">D26/D$29</f>
        <v>0</v>
      </c>
      <c r="E53" s="43">
        <f t="shared" si="9"/>
        <v>0</v>
      </c>
      <c r="F53" s="43">
        <f t="shared" si="9"/>
        <v>0</v>
      </c>
      <c r="G53" s="43">
        <f t="shared" si="9"/>
        <v>0</v>
      </c>
      <c r="H53" s="43">
        <f t="shared" si="9"/>
        <v>0</v>
      </c>
      <c r="I53" s="43">
        <f t="shared" si="9"/>
        <v>0</v>
      </c>
      <c r="J53" s="43">
        <f t="shared" si="9"/>
        <v>0</v>
      </c>
      <c r="K53" s="43">
        <f t="shared" si="9"/>
        <v>0</v>
      </c>
      <c r="L53" s="47">
        <f t="shared" si="9"/>
        <v>0</v>
      </c>
      <c r="M53" s="15"/>
      <c r="N53" s="15"/>
    </row>
    <row r="54" spans="1:16" hidden="1" x14ac:dyDescent="0.2">
      <c r="A54" s="56">
        <f t="shared" si="5"/>
        <v>3000</v>
      </c>
      <c r="B54" s="16" t="str">
        <f t="shared" si="6"/>
        <v>à - de</v>
      </c>
      <c r="C54" s="57">
        <f t="shared" si="7"/>
        <v>1634</v>
      </c>
      <c r="D54" s="43">
        <f t="shared" si="9"/>
        <v>0</v>
      </c>
      <c r="E54" s="43">
        <f t="shared" si="9"/>
        <v>0</v>
      </c>
      <c r="F54" s="43">
        <f t="shared" si="9"/>
        <v>0</v>
      </c>
      <c r="G54" s="43">
        <f t="shared" si="9"/>
        <v>0</v>
      </c>
      <c r="H54" s="43">
        <f t="shared" si="9"/>
        <v>0</v>
      </c>
      <c r="I54" s="43">
        <f t="shared" si="9"/>
        <v>0</v>
      </c>
      <c r="J54" s="43">
        <f t="shared" si="9"/>
        <v>0</v>
      </c>
      <c r="K54" s="43">
        <f t="shared" si="9"/>
        <v>0</v>
      </c>
      <c r="L54" s="47">
        <f t="shared" si="9"/>
        <v>0</v>
      </c>
      <c r="M54" s="15"/>
      <c r="N54" s="15"/>
    </row>
    <row r="55" spans="1:16" hidden="1" x14ac:dyDescent="0.2">
      <c r="A55" s="56">
        <f t="shared" si="5"/>
        <v>1634</v>
      </c>
      <c r="B55" s="16" t="str">
        <f>(B28)</f>
        <v>à - de</v>
      </c>
      <c r="C55" s="57">
        <f t="shared" si="7"/>
        <v>3000</v>
      </c>
      <c r="D55" s="43">
        <f t="shared" si="9"/>
        <v>0</v>
      </c>
      <c r="E55" s="43">
        <f t="shared" si="9"/>
        <v>0</v>
      </c>
      <c r="F55" s="43">
        <f t="shared" si="9"/>
        <v>0</v>
      </c>
      <c r="G55" s="43">
        <f t="shared" si="9"/>
        <v>0</v>
      </c>
      <c r="H55" s="43">
        <f t="shared" si="9"/>
        <v>0</v>
      </c>
      <c r="I55" s="43">
        <f t="shared" si="9"/>
        <v>0</v>
      </c>
      <c r="J55" s="43">
        <f t="shared" si="9"/>
        <v>0</v>
      </c>
      <c r="K55" s="43">
        <f t="shared" si="9"/>
        <v>0</v>
      </c>
      <c r="L55" s="47">
        <f t="shared" si="9"/>
        <v>0</v>
      </c>
      <c r="M55" s="15"/>
      <c r="N55" s="15"/>
    </row>
    <row r="56" spans="1:16" x14ac:dyDescent="0.2">
      <c r="A56" s="20"/>
      <c r="B56" s="23" t="s">
        <v>7</v>
      </c>
      <c r="C56" s="22"/>
      <c r="D56" s="49">
        <f>D30</f>
        <v>0</v>
      </c>
      <c r="E56" s="49">
        <f t="shared" ref="E56:L56" si="10">E30</f>
        <v>0</v>
      </c>
      <c r="F56" s="49">
        <f t="shared" si="10"/>
        <v>0</v>
      </c>
      <c r="G56" s="49">
        <f t="shared" si="10"/>
        <v>0</v>
      </c>
      <c r="H56" s="49">
        <f t="shared" si="10"/>
        <v>0</v>
      </c>
      <c r="I56" s="49">
        <f t="shared" si="10"/>
        <v>0</v>
      </c>
      <c r="J56" s="49">
        <f t="shared" si="10"/>
        <v>0</v>
      </c>
      <c r="K56" s="49">
        <f t="shared" si="10"/>
        <v>0</v>
      </c>
      <c r="L56" s="50">
        <f t="shared" si="10"/>
        <v>0</v>
      </c>
      <c r="M56" s="15"/>
      <c r="N56" s="15"/>
      <c r="O56" s="15"/>
      <c r="P56" s="15"/>
    </row>
    <row r="57" spans="1:16" x14ac:dyDescent="0.2">
      <c r="A57" s="28"/>
      <c r="B57" s="25" t="s">
        <v>9</v>
      </c>
      <c r="C57" s="29"/>
      <c r="D57" s="44">
        <f t="shared" ref="D57:L57" si="11">SUM(D36:D55)</f>
        <v>1</v>
      </c>
      <c r="E57" s="44">
        <f t="shared" si="11"/>
        <v>1</v>
      </c>
      <c r="F57" s="44">
        <f t="shared" si="11"/>
        <v>0.99999999999999989</v>
      </c>
      <c r="G57" s="44">
        <f t="shared" si="11"/>
        <v>1</v>
      </c>
      <c r="H57" s="44">
        <f t="shared" si="11"/>
        <v>1.0000000000000002</v>
      </c>
      <c r="I57" s="44">
        <f t="shared" si="11"/>
        <v>1</v>
      </c>
      <c r="J57" s="44">
        <f t="shared" si="11"/>
        <v>1.0000000000000002</v>
      </c>
      <c r="K57" s="44">
        <f t="shared" si="11"/>
        <v>0.99999999999999989</v>
      </c>
      <c r="L57" s="45">
        <f t="shared" si="11"/>
        <v>0.99999999999999989</v>
      </c>
      <c r="M57" s="15"/>
      <c r="N57" s="15"/>
      <c r="O57" s="15"/>
      <c r="P57" s="15"/>
    </row>
    <row r="58" spans="1:16" x14ac:dyDescent="0.2">
      <c r="A58" s="37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6" x14ac:dyDescent="0.2">
      <c r="A59" s="5"/>
      <c r="B59" s="5"/>
      <c r="C59" s="5"/>
      <c r="D59" s="5"/>
      <c r="E59" s="5"/>
      <c r="F59" s="5"/>
      <c r="G59" s="5"/>
      <c r="H59" s="5"/>
      <c r="I59" s="30"/>
      <c r="J59" s="5"/>
      <c r="K59" s="5"/>
      <c r="L59" s="5"/>
      <c r="M59" s="15"/>
      <c r="N59" s="15"/>
      <c r="O59" s="15"/>
      <c r="P59" s="15"/>
    </row>
    <row r="60" spans="1:16" x14ac:dyDescent="0.2">
      <c r="A60" s="5"/>
      <c r="B60" s="5"/>
      <c r="C60" s="5"/>
      <c r="D60" s="5"/>
      <c r="E60" s="5"/>
      <c r="F60" s="31"/>
      <c r="G60" s="31"/>
      <c r="H60" s="31"/>
      <c r="I60" s="31"/>
      <c r="M60" s="15"/>
      <c r="N60" s="15"/>
      <c r="O60" s="15"/>
      <c r="P60" s="15"/>
    </row>
    <row r="61" spans="1:16" x14ac:dyDescent="0.2">
      <c r="A61" s="5"/>
      <c r="B61" s="5"/>
      <c r="C61" s="5"/>
      <c r="D61" s="5"/>
      <c r="E61" s="5"/>
      <c r="F61" s="5"/>
      <c r="G61" s="5"/>
      <c r="H61" s="5"/>
      <c r="I61" s="30"/>
      <c r="J61" s="5"/>
      <c r="K61" s="5"/>
      <c r="L61" s="5"/>
      <c r="M61" s="15"/>
      <c r="N61" s="15"/>
      <c r="O61" s="15"/>
      <c r="P61" s="15"/>
    </row>
  </sheetData>
  <mergeCells count="6">
    <mergeCell ref="U35:AD35"/>
    <mergeCell ref="A6:B6"/>
    <mergeCell ref="A33:C33"/>
    <mergeCell ref="U2:AD2"/>
    <mergeCell ref="U1:AD1"/>
    <mergeCell ref="U34:AD34"/>
  </mergeCells>
  <phoneticPr fontId="6" type="noConversion"/>
  <printOptions horizontalCentered="1"/>
  <pageMargins left="0.55118110236220474" right="0.55118110236220474" top="0.59055118110236227" bottom="0.59055118110236227" header="0.15748031496062992" footer="0.27559055118110237"/>
  <pageSetup paperSize="9" scale="95" firstPageNumber="50" orientation="portrait" useFirstPageNumber="1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F03-07 H</vt:lpstr>
      <vt:lpstr>F3-07 F</vt:lpstr>
      <vt:lpstr>F3-07 H + F</vt:lpstr>
      <vt:lpstr>'F03-07 H'!Zone_d_impression</vt:lpstr>
      <vt:lpstr>'F3-07 F'!Zone_d_impression</vt:lpstr>
      <vt:lpstr>'F3-07 H + F'!Zone_d_impression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CNAV</dc:creator>
  <cp:lastModifiedBy>Z011957</cp:lastModifiedBy>
  <cp:lastPrinted>2013-01-10T10:59:56Z</cp:lastPrinted>
  <dcterms:created xsi:type="dcterms:W3CDTF">2007-07-02T11:39:48Z</dcterms:created>
  <dcterms:modified xsi:type="dcterms:W3CDTF">2019-04-03T12:24:03Z</dcterms:modified>
</cp:coreProperties>
</file>